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Mouvements" sheetId="3" state="visible" r:id="rId3"/>
    <sheet xmlns:r="http://schemas.openxmlformats.org/officeDocument/2006/relationships" name="Échéancier" sheetId="4" state="visible" r:id="rId4"/>
  </sheets>
  <definedNames>
    <definedName name="_xlnm._FilterDatabase" localSheetId="1" hidden="1">'Paramètres'!$A$3:$B$9</definedName>
    <definedName name="_xlnm._FilterDatabase" localSheetId="2" hidden="1">'Mouvements'!$A$3:$N$113</definedName>
    <definedName name="_xlnm._FilterDatabase" localSheetId="3" hidden="1">'Échéancier'!$A$3:$E$183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# ##0,00 [$€-fr-FR]"/>
    <numFmt numFmtId="165" formatCode="mmmm yyyy"/>
    <numFmt numFmtId="166" formatCode="dd/mm/yyyy;;;"/>
    <numFmt numFmtId="167" formatCode="0,0%"/>
    <numFmt numFmtId="168" formatCode="dd/mm/yyyy"/>
    <numFmt numFmtId="169" formatCode="# ##0,00 [$€-fr-FR];-# ##0,00 [$€-fr-FR];;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665A70"/>
      <sz val="9"/>
    </font>
    <font>
      <name val="Aptos"/>
      <b val="1"/>
      <color rgb="00FFFFFF"/>
      <sz val="10"/>
    </font>
    <font>
      <name val="Aptos"/>
      <color rgb="00352646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4" fillId="5" borderId="1" applyAlignment="1" applyProtection="1" pivotButton="0" quotePrefix="0" xfId="0">
      <alignment horizontal="left" vertical="center"/>
      <protection locked="0" hidden="0"/>
    </xf>
    <xf numFmtId="168" fontId="4" fillId="5" borderId="1" applyAlignment="1" applyProtection="1" pivotButton="0" quotePrefix="0" xfId="0">
      <alignment horizontal="left" vertical="center"/>
      <protection locked="0" hidden="0"/>
    </xf>
    <xf numFmtId="164" fontId="4" fillId="5" borderId="1" applyAlignment="1" applyProtection="1" pivotButton="0" quotePrefix="0" xfId="0">
      <alignment horizontal="left" vertical="center"/>
      <protection locked="0" hidden="0"/>
    </xf>
    <xf numFmtId="1" fontId="4" fillId="5" borderId="1" applyAlignment="1" applyProtection="1" pivotButton="0" quotePrefix="0" xfId="0">
      <alignment horizontal="left" vertical="center"/>
      <protection locked="0" hidden="0"/>
    </xf>
    <xf numFmtId="0" fontId="4" fillId="5" borderId="1" applyAlignment="1" applyProtection="1" pivotButton="0" quotePrefix="0" xfId="0">
      <alignment horizontal="left" vertical="center" wrapText="1"/>
      <protection locked="0" hidden="0"/>
    </xf>
    <xf numFmtId="166" fontId="4" fillId="4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9" fontId="4" fillId="6" borderId="1" applyAlignment="1" pivotButton="0" quotePrefix="0" xfId="0">
      <alignment horizontal="left" vertical="center"/>
    </xf>
    <xf numFmtId="168" fontId="4" fillId="4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8" fontId="4" fillId="5" borderId="1" applyAlignment="1" applyProtection="1" pivotButton="0" quotePrefix="0" xfId="0">
      <alignment horizontal="left" vertical="center"/>
      <protection locked="0" hidden="0"/>
    </xf>
    <xf numFmtId="164" fontId="4" fillId="5" borderId="1" applyAlignment="1" applyProtection="1" pivotButton="0" quotePrefix="0" xfId="0">
      <alignment horizontal="left" vertical="center"/>
      <protection locked="0" hidden="0"/>
    </xf>
    <xf numFmtId="166" fontId="4" fillId="4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9" fontId="4" fillId="6" borderId="1" applyAlignment="1" pivotButton="0" quotePrefix="0" xfId="0">
      <alignment horizontal="left" vertical="center"/>
    </xf>
    <xf numFmtId="168" fontId="4" fillId="4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color rgb="00352646"/>
        <sz val="10"/>
      </font>
      <fill>
        <patternFill patternType="solid">
          <fgColor rgb="00F4B183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color rgb="00352646"/>
        <sz val="10"/>
      </font>
      <fill>
        <patternFill patternType="solid">
          <fgColor rgb="00D9D9D9"/>
        </patternFill>
      </fill>
    </dxf>
    <dxf>
      <font>
        <name val="Aptos"/>
        <color rgb="00352646"/>
        <sz val="10"/>
      </font>
      <fill>
        <patternFill patternType="solid">
          <fgColor rgb="00F4C2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Mouvements" displayName="Mouvements" ref="A3:N113" headerRowCount="1">
  <autoFilter ref="A3:N113"/>
  <tableColumns count="14">
    <tableColumn id="1" name="Identifiant"/>
    <tableColumn id="2" name="Code événement"/>
    <tableColumn id="3" name="Libellé"/>
    <tableColumn id="4" name="Catégorie"/>
    <tableColumn id="5" name="Nature"/>
    <tableColumn id="6" name="Statut"/>
    <tableColumn id="7" name="Date prévue"/>
    <tableColumn id="8" name="Date réalisée"/>
    <tableColumn id="9" name="Montant prévu"/>
    <tableColumn id="10" name="Montant réalisé"/>
    <tableColumn id="11" name="Date retenue"/>
    <tableColumn id="12" name="Montant retenu"/>
    <tableColumn id="13" name="Flux signé"/>
    <tableColumn id="14" name="Commentaire interne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Projection180J" displayName="Projection180J" ref="A3:E183" headerRowCount="1">
  <autoFilter ref="A3:E183"/>
  <tableColumns count="5">
    <tableColumn id="1" name="Date"/>
    <tableColumn id="2" name="Solde début"/>
    <tableColumn id="3" name="Encaissements"/>
    <tableColumn id="4" name="Décaissements"/>
    <tableColumn id="5" name="Solde fin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G1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37" customWidth="1" min="1" max="1"/>
    <col width="23" customWidth="1" min="2" max="2"/>
    <col width="4" customWidth="1" min="3" max="3"/>
    <col width="39" customWidth="1" min="4" max="4"/>
    <col width="20" customWidth="1" min="5" max="5"/>
    <col width="20" customWidth="1" min="6" max="6"/>
    <col width="22" customWidth="1" min="7" max="7"/>
  </cols>
  <sheetData>
    <row r="1" ht="28" customHeight="1">
      <c r="A1" s="1" t="inlineStr">
        <is>
          <t>Synthèse de trésorerie événementielle</t>
        </is>
      </c>
    </row>
    <row r="2" ht="30" customHeight="1">
      <c r="A2" s="2" t="inlineStr">
        <is>
          <t>Lecture décisionnelle : couverture des sorties prévues, point bas de trésorerie et contrôles des mouvements incomplets ou incohérents.</t>
        </is>
      </c>
    </row>
    <row r="3">
      <c r="A3" s="3" t="inlineStr">
        <is>
          <t>Indicateur</t>
        </is>
      </c>
      <c r="B3" s="3" t="inlineStr">
        <is>
          <t>Valeur</t>
        </is>
      </c>
      <c r="D3" s="3" t="inlineStr">
        <is>
          <t>Mois</t>
        </is>
      </c>
      <c r="E3" s="3" t="inlineStr">
        <is>
          <t>Encaissements</t>
        </is>
      </c>
      <c r="F3" s="3" t="inlineStr">
        <is>
          <t>Décaissements</t>
        </is>
      </c>
      <c r="G3" s="3" t="inlineStr">
        <is>
          <t>Solde fin de mois</t>
        </is>
      </c>
    </row>
    <row r="4">
      <c r="A4" s="4" t="inlineStr">
        <is>
          <t>Solde à la date de situation</t>
        </is>
      </c>
      <c r="B4" s="25">
        <f>IF(Paramètres!$B$5&lt;Paramètres!$B$6,Paramètres!$B$7,Paramètres!$B$7+SUMIFS('Mouvements'!$M$4:$M$113,'Mouvements'!$A$4:$A$113,"&lt;&gt;",'Mouvements'!$K$4:$K$113,"&gt;="&amp;Paramètres!$B$6,'Mouvements'!$K$4:$K$113,"&lt;="&amp;Paramètres!$B$5))</f>
        <v/>
      </c>
      <c r="D4" s="26">
        <f>DATE(YEAR(Paramètres!$B$6),MONTH(Paramètres!$B$6),1)</f>
        <v/>
      </c>
      <c r="E4" s="25">
        <f>IF($D4="","",SUMIFS('Mouvements'!$L$4:$L$113,'Mouvements'!$A$4:$A$113,"&lt;&gt;",'Mouvements'!$E$4:$E$113,"Encaissement",'Mouvements'!$K$4:$K$113,"&gt;="&amp;MAX($D4,Paramètres!$B$6),'Mouvements'!$K$4:$K$113,"&lt;="&amp;MIN(EOMONTH($D4,0),Paramètres!$B$6+179)))</f>
        <v/>
      </c>
      <c r="F4" s="25">
        <f>IF($D4="","",SUMIFS('Mouvements'!$L$4:$L$113,'Mouvements'!$A$4:$A$113,"&lt;&gt;",'Mouvements'!$E$4:$E$113,"Décaissement",'Mouvements'!$K$4:$K$113,"&gt;="&amp;MAX($D4,Paramètres!$B$6),'Mouvements'!$K$4:$K$113,"&lt;="&amp;MIN(EOMONTH($D4,0),Paramètres!$B$6+179)))</f>
        <v/>
      </c>
      <c r="G4" s="25">
        <f>IF($D4="","",Paramètres!$B$7+SUMIFS('Mouvements'!$M$4:$M$113,'Mouvements'!$A$4:$A$113,"&lt;&gt;",'Mouvements'!$K$4:$K$113,"&gt;="&amp;Paramètres!$B$6,'Mouvements'!$K$4:$K$113,"&lt;="&amp;MIN(EOMONTH($D4,0),Paramètres!$B$6+179)))</f>
        <v/>
      </c>
    </row>
    <row r="5">
      <c r="A5" s="7" t="inlineStr">
        <is>
          <t>Encaissements retenus</t>
        </is>
      </c>
      <c r="B5" s="27">
        <f>SUMIFS('Mouvements'!$L$4:$L$113,'Mouvements'!$A$4:$A$113,"&lt;&gt;",'Mouvements'!$E$4:$E$113,"Encaissement")</f>
        <v/>
      </c>
      <c r="D5" s="28">
        <f>IF(EOMONTH(D4,0)+1&lt;=Paramètres!$B$6+179,EOMONTH(D4,0)+1,"")</f>
        <v/>
      </c>
      <c r="E5" s="27">
        <f>IF($D5="","",SUMIFS('Mouvements'!$L$4:$L$113,'Mouvements'!$A$4:$A$113,"&lt;&gt;",'Mouvements'!$E$4:$E$113,"Encaissement",'Mouvements'!$K$4:$K$113,"&gt;="&amp;MAX($D5,Paramètres!$B$6),'Mouvements'!$K$4:$K$113,"&lt;="&amp;MIN(EOMONTH($D5,0),Paramètres!$B$6+179)))</f>
        <v/>
      </c>
      <c r="F5" s="27">
        <f>IF($D5="","",SUMIFS('Mouvements'!$L$4:$L$113,'Mouvements'!$A$4:$A$113,"&lt;&gt;",'Mouvements'!$E$4:$E$113,"Décaissement",'Mouvements'!$K$4:$K$113,"&gt;="&amp;MAX($D5,Paramètres!$B$6),'Mouvements'!$K$4:$K$113,"&lt;="&amp;MIN(EOMONTH($D5,0),Paramètres!$B$6+179)))</f>
        <v/>
      </c>
      <c r="G5" s="27">
        <f>IF($D5="","",Paramètres!$B$7+SUMIFS('Mouvements'!$M$4:$M$113,'Mouvements'!$A$4:$A$113,"&lt;&gt;",'Mouvements'!$K$4:$K$113,"&gt;="&amp;Paramètres!$B$6,'Mouvements'!$K$4:$K$113,"&lt;="&amp;MIN(EOMONTH($D5,0),Paramètres!$B$6+179)))</f>
        <v/>
      </c>
    </row>
    <row r="6">
      <c r="A6" s="4" t="inlineStr">
        <is>
          <t>Décaissements retenus</t>
        </is>
      </c>
      <c r="B6" s="25">
        <f>SUMIFS('Mouvements'!$L$4:$L$113,'Mouvements'!$A$4:$A$113,"&lt;&gt;",'Mouvements'!$E$4:$E$113,"Décaissement")</f>
        <v/>
      </c>
      <c r="D6" s="26">
        <f>IF(EOMONTH(D5,0)+1&lt;=Paramètres!$B$6+179,EOMONTH(D5,0)+1,"")</f>
        <v/>
      </c>
      <c r="E6" s="25">
        <f>IF($D6="","",SUMIFS('Mouvements'!$L$4:$L$113,'Mouvements'!$A$4:$A$113,"&lt;&gt;",'Mouvements'!$E$4:$E$113,"Encaissement",'Mouvements'!$K$4:$K$113,"&gt;="&amp;MAX($D6,Paramètres!$B$6),'Mouvements'!$K$4:$K$113,"&lt;="&amp;MIN(EOMONTH($D6,0),Paramètres!$B$6+179)))</f>
        <v/>
      </c>
      <c r="F6" s="25">
        <f>IF($D6="","",SUMIFS('Mouvements'!$L$4:$L$113,'Mouvements'!$A$4:$A$113,"&lt;&gt;",'Mouvements'!$E$4:$E$113,"Décaissement",'Mouvements'!$K$4:$K$113,"&gt;="&amp;MAX($D6,Paramètres!$B$6),'Mouvements'!$K$4:$K$113,"&lt;="&amp;MIN(EOMONTH($D6,0),Paramètres!$B$6+179)))</f>
        <v/>
      </c>
      <c r="G6" s="25">
        <f>IF($D6="","",Paramètres!$B$7+SUMIFS('Mouvements'!$M$4:$M$113,'Mouvements'!$A$4:$A$113,"&lt;&gt;",'Mouvements'!$K$4:$K$113,"&gt;="&amp;Paramètres!$B$6,'Mouvements'!$K$4:$K$113,"&lt;="&amp;MIN(EOMONTH($D6,0),Paramètres!$B$6+179)))</f>
        <v/>
      </c>
    </row>
    <row r="7">
      <c r="A7" s="7" t="inlineStr">
        <is>
          <t>Solde minimal projeté</t>
        </is>
      </c>
      <c r="B7" s="27">
        <f>MIN('Échéancier'!$E$4:$E$183)</f>
        <v/>
      </c>
      <c r="D7" s="28">
        <f>IF(EOMONTH(D6,0)+1&lt;=Paramètres!$B$6+179,EOMONTH(D6,0)+1,"")</f>
        <v/>
      </c>
      <c r="E7" s="27">
        <f>IF($D7="","",SUMIFS('Mouvements'!$L$4:$L$113,'Mouvements'!$A$4:$A$113,"&lt;&gt;",'Mouvements'!$E$4:$E$113,"Encaissement",'Mouvements'!$K$4:$K$113,"&gt;="&amp;MAX($D7,Paramètres!$B$6),'Mouvements'!$K$4:$K$113,"&lt;="&amp;MIN(EOMONTH($D7,0),Paramètres!$B$6+179)))</f>
        <v/>
      </c>
      <c r="F7" s="27">
        <f>IF($D7="","",SUMIFS('Mouvements'!$L$4:$L$113,'Mouvements'!$A$4:$A$113,"&lt;&gt;",'Mouvements'!$E$4:$E$113,"Décaissement",'Mouvements'!$K$4:$K$113,"&gt;="&amp;MAX($D7,Paramètres!$B$6),'Mouvements'!$K$4:$K$113,"&lt;="&amp;MIN(EOMONTH($D7,0),Paramètres!$B$6+179)))</f>
        <v/>
      </c>
      <c r="G7" s="27">
        <f>IF($D7="","",Paramètres!$B$7+SUMIFS('Mouvements'!$M$4:$M$113,'Mouvements'!$A$4:$A$113,"&lt;&gt;",'Mouvements'!$K$4:$K$113,"&gt;="&amp;Paramètres!$B$6,'Mouvements'!$K$4:$K$113,"&lt;="&amp;MIN(EOMONTH($D7,0),Paramètres!$B$6+179)))</f>
        <v/>
      </c>
    </row>
    <row r="8">
      <c r="A8" s="4" t="inlineStr">
        <is>
          <t>Date du solde minimal</t>
        </is>
      </c>
      <c r="B8" s="29">
        <f>IFERROR(INDEX('Échéancier'!$A$4:$A$183,MATCH(MIN('Échéancier'!$E$4:$E$183),'Échéancier'!$E$4:$E$183,0)),"")</f>
        <v/>
      </c>
      <c r="D8" s="26">
        <f>IF(EOMONTH(D7,0)+1&lt;=Paramètres!$B$6+179,EOMONTH(D7,0)+1,"")</f>
        <v/>
      </c>
      <c r="E8" s="25">
        <f>IF($D8="","",SUMIFS('Mouvements'!$L$4:$L$113,'Mouvements'!$A$4:$A$113,"&lt;&gt;",'Mouvements'!$E$4:$E$113,"Encaissement",'Mouvements'!$K$4:$K$113,"&gt;="&amp;MAX($D8,Paramètres!$B$6),'Mouvements'!$K$4:$K$113,"&lt;="&amp;MIN(EOMONTH($D8,0),Paramètres!$B$6+179)))</f>
        <v/>
      </c>
      <c r="F8" s="25">
        <f>IF($D8="","",SUMIFS('Mouvements'!$L$4:$L$113,'Mouvements'!$A$4:$A$113,"&lt;&gt;",'Mouvements'!$E$4:$E$113,"Décaissement",'Mouvements'!$K$4:$K$113,"&gt;="&amp;MAX($D8,Paramètres!$B$6),'Mouvements'!$K$4:$K$113,"&lt;="&amp;MIN(EOMONTH($D8,0),Paramètres!$B$6+179)))</f>
        <v/>
      </c>
      <c r="G8" s="25">
        <f>IF($D8="","",Paramètres!$B$7+SUMIFS('Mouvements'!$M$4:$M$113,'Mouvements'!$A$4:$A$113,"&lt;&gt;",'Mouvements'!$K$4:$K$113,"&gt;="&amp;Paramètres!$B$6,'Mouvements'!$K$4:$K$113,"&lt;="&amp;MIN(EOMONTH($D8,0),Paramètres!$B$6+179)))</f>
        <v/>
      </c>
    </row>
    <row r="9">
      <c r="A9" s="7" t="inlineStr">
        <is>
          <t>Besoin pour revenir au seuil</t>
        </is>
      </c>
      <c r="B9" s="27">
        <f>MAX(0,Paramètres!$B$8-B7)</f>
        <v/>
      </c>
      <c r="D9" s="28">
        <f>IF(EOMONTH(D8,0)+1&lt;=Paramètres!$B$6+179,EOMONTH(D8,0)+1,"")</f>
        <v/>
      </c>
      <c r="E9" s="27">
        <f>IF($D9="","",SUMIFS('Mouvements'!$L$4:$L$113,'Mouvements'!$A$4:$A$113,"&lt;&gt;",'Mouvements'!$E$4:$E$113,"Encaissement",'Mouvements'!$K$4:$K$113,"&gt;="&amp;MAX($D9,Paramètres!$B$6),'Mouvements'!$K$4:$K$113,"&lt;="&amp;MIN(EOMONTH($D9,0),Paramètres!$B$6+179)))</f>
        <v/>
      </c>
      <c r="F9" s="27">
        <f>IF($D9="","",SUMIFS('Mouvements'!$L$4:$L$113,'Mouvements'!$A$4:$A$113,"&lt;&gt;",'Mouvements'!$E$4:$E$113,"Décaissement",'Mouvements'!$K$4:$K$113,"&gt;="&amp;MAX($D9,Paramètres!$B$6),'Mouvements'!$K$4:$K$113,"&lt;="&amp;MIN(EOMONTH($D9,0),Paramètres!$B$6+179)))</f>
        <v/>
      </c>
      <c r="G9" s="27">
        <f>IF($D9="","",Paramètres!$B$7+SUMIFS('Mouvements'!$M$4:$M$113,'Mouvements'!$A$4:$A$113,"&lt;&gt;",'Mouvements'!$K$4:$K$113,"&gt;="&amp;Paramètres!$B$6,'Mouvements'!$K$4:$K$113,"&lt;="&amp;MIN(EOMONTH($D9,0),Paramètres!$B$6+179)))</f>
        <v/>
      </c>
    </row>
    <row r="10">
      <c r="A10" s="4" t="inlineStr">
        <is>
          <t>Ratio de couverture à court terme</t>
        </is>
      </c>
      <c r="B10" s="30">
        <f>IFERROR(B11/B12,0)</f>
        <v/>
      </c>
      <c r="D10" s="26">
        <f>IF(EOMONTH(D9,0)+1&lt;=Paramètres!$B$6+179,EOMONTH(D9,0)+1,"")</f>
        <v/>
      </c>
      <c r="E10" s="25">
        <f>IF($D10="","",SUMIFS('Mouvements'!$L$4:$L$113,'Mouvements'!$A$4:$A$113,"&lt;&gt;",'Mouvements'!$E$4:$E$113,"Encaissement",'Mouvements'!$K$4:$K$113,"&gt;="&amp;MAX($D10,Paramètres!$B$6),'Mouvements'!$K$4:$K$113,"&lt;="&amp;MIN(EOMONTH($D10,0),Paramètres!$B$6+179)))</f>
        <v/>
      </c>
      <c r="F10" s="25">
        <f>IF($D10="","",SUMIFS('Mouvements'!$L$4:$L$113,'Mouvements'!$A$4:$A$113,"&lt;&gt;",'Mouvements'!$E$4:$E$113,"Décaissement",'Mouvements'!$K$4:$K$113,"&gt;="&amp;MAX($D10,Paramètres!$B$6),'Mouvements'!$K$4:$K$113,"&lt;="&amp;MIN(EOMONTH($D10,0),Paramètres!$B$6+179)))</f>
        <v/>
      </c>
      <c r="G10" s="25">
        <f>IF($D10="","",Paramètres!$B$7+SUMIFS('Mouvements'!$M$4:$M$113,'Mouvements'!$A$4:$A$113,"&lt;&gt;",'Mouvements'!$K$4:$K$113,"&gt;="&amp;Paramètres!$B$6,'Mouvements'!$K$4:$K$113,"&lt;="&amp;MIN(EOMONTH($D10,0),Paramètres!$B$6+179)))</f>
        <v/>
      </c>
    </row>
    <row r="11">
      <c r="A11" s="7" t="inlineStr">
        <is>
          <t>Encaissements à court terme</t>
        </is>
      </c>
      <c r="B11" s="27">
        <f>SUMIFS('Mouvements'!$L$4:$L$113,'Mouvements'!$A$4:$A$113,"&lt;&gt;",'Mouvements'!$E$4:$E$113,"Encaissement",'Mouvements'!$K$4:$K$113,"&gt;="&amp;Paramètres!$B$5,'Mouvements'!$K$4:$K$113,"&lt;="&amp;Paramètres!$B$5+Paramètres!$B$9)</f>
        <v/>
      </c>
    </row>
    <row r="12">
      <c r="A12" s="4" t="inlineStr">
        <is>
          <t>Décaissements à court terme</t>
        </is>
      </c>
      <c r="B12" s="25">
        <f>SUMIFS('Mouvements'!$L$4:$L$113,'Mouvements'!$A$4:$A$113,"&lt;&gt;",'Mouvements'!$E$4:$E$113,"Décaissement",'Mouvements'!$K$4:$K$113,"&gt;="&amp;Paramètres!$B$5,'Mouvements'!$K$4:$K$113,"&lt;="&amp;Paramètres!$B$5+Paramètres!$B$9)</f>
        <v/>
      </c>
    </row>
    <row r="13">
      <c r="D13" s="3" t="inlineStr">
        <is>
          <t>Contrôle</t>
        </is>
      </c>
      <c r="E13" s="3" t="inlineStr">
        <is>
          <t>Résultat</t>
        </is>
      </c>
    </row>
    <row r="14">
      <c r="D14" s="4" t="inlineStr">
        <is>
          <t>Lignes portant un identifiant en doublon</t>
        </is>
      </c>
      <c r="E14" s="12">
        <f>SUMPRODUCT(('Mouvements'!$A$4:$A$113&lt;&gt;"")*(COUNTIF('Mouvements'!$A$4:$A$113,'Mouvements'!$A$4:$A$113)&gt;1))</f>
        <v/>
      </c>
    </row>
    <row r="15">
      <c r="D15" s="7" t="inlineStr">
        <is>
          <t>Lignes avec signe incohérent</t>
        </is>
      </c>
      <c r="E15" s="13">
        <f>SUMPRODUCT(('Mouvements'!$A$4:$A$113&lt;&gt;"")*((('Mouvements'!$E$4:$E$113="Encaissement")*('Mouvements'!$M$4:$M$113&lt;0))+(('Mouvements'!$E$4:$E$113="Décaissement")*('Mouvements'!$M$4:$M$113&gt;0))))</f>
        <v/>
      </c>
    </row>
    <row r="16">
      <c r="D16" s="4" t="inlineStr">
        <is>
          <t>Montant retenu des annulations</t>
        </is>
      </c>
      <c r="E16" s="25">
        <f>SUMIFS('Mouvements'!$L$4:$L$113,'Mouvements'!$A$4:$A$113,"&lt;&gt;",'Mouvements'!$F$4:$F$113,"Annulé")</f>
        <v/>
      </c>
    </row>
    <row r="17">
      <c r="D17" s="7" t="inlineStr">
        <is>
          <t>Écart de rapprochement du solde final</t>
        </is>
      </c>
      <c r="E17" s="27">
        <f>IFERROR(ABS('Échéancier'!$E$183-(Paramètres!$B$7+SUMIFS('Mouvements'!$M$4:$M$113,'Mouvements'!$A$4:$A$113,"&lt;&gt;",'Mouvements'!$K$4:$K$113,"&gt;="&amp;Paramètres!$B$6,'Mouvements'!$K$4:$K$113,"&lt;="&amp;Paramètres!$B$6+179))),0)</f>
        <v/>
      </c>
    </row>
    <row r="18">
      <c r="D18" s="4" t="inlineStr">
        <is>
          <t>Données réalisées manquantes</t>
        </is>
      </c>
      <c r="E18" s="12">
        <f>COUNTIFS('Mouvements'!$A$4:$A$113,"&lt;&gt;",'Mouvements'!$F$4:$F$113,"Réalisé",'Mouvements'!$H$4:$H$113,"")+COUNTIFS('Mouvements'!$A$4:$A$113,"&lt;&gt;",'Mouvements'!$F$4:$F$113,"Réalisé",'Mouvements'!$J$4:$J$113,"")</f>
        <v/>
      </c>
    </row>
    <row r="19">
      <c r="D19" s="7" t="inlineStr">
        <is>
          <t>Lignes vierges disponibles</t>
        </is>
      </c>
      <c r="E19" s="13">
        <f>COUNTBLANK('Mouvements'!$A$4:$A$113)</f>
        <v/>
      </c>
    </row>
  </sheetData>
  <mergeCells count="1">
    <mergeCell ref="A1:G1"/>
  </mergeCells>
  <conditionalFormatting sqref="B4 B7">
    <cfRule type="expression" priority="1" dxfId="0" stopIfTrue="1">
      <formula>=$B4&lt;0</formula>
    </cfRule>
    <cfRule type="expression" priority="2" dxfId="1" stopIfTrue="1">
      <formula>=AND($B4&gt;=0,$B4&lt;Paramètres!$B$8)</formula>
    </cfRule>
  </conditionalFormatting>
  <conditionalFormatting sqref="G4:G10">
    <cfRule type="expression" priority="3" dxfId="0" stopIfTrue="1">
      <formula>=AND($G4&lt;&gt;"",$G4&lt;0)</formula>
    </cfRule>
    <cfRule type="expression" priority="4" dxfId="1" stopIfTrue="1">
      <formula>=AND($G4&lt;&gt;"",$G4&gt;=0,$G4&lt;Paramètres!$B$8)</formula>
    </cfRule>
  </conditionalFormatting>
  <conditionalFormatting sqref="B9">
    <cfRule type="expression" priority="5" dxfId="0" stopIfTrue="1">
      <formula>=$B$9&gt;0</formula>
    </cfRule>
  </conditionalFormatting>
  <conditionalFormatting sqref="B10">
    <cfRule type="expression" priority="6" dxfId="2" stopIfTrue="1">
      <formula>=$B$10&gt;=1</formula>
    </cfRule>
    <cfRule type="expression" priority="7" dxfId="1" stopIfTrue="1">
      <formula>=$B$10&lt;1</formula>
    </cfRule>
  </conditionalFormatting>
  <conditionalFormatting sqref="E14:E18">
    <cfRule type="expression" priority="8" dxfId="2" stopIfTrue="1">
      <formula>=$E14=0</formula>
    </cfRule>
    <cfRule type="expression" priority="9" dxfId="0" stopIfTrue="1">
      <formula>=$E14&lt;&gt;0</formula>
    </cfRule>
  </conditionalFormatting>
  <conditionalFormatting sqref="E19">
    <cfRule type="expression" priority="10" dxfId="2" stopIfTrue="1">
      <formula>=$E$19&gt;=100</formula>
    </cfRule>
    <cfRule type="expression" priority="11" dxfId="0" stopIfTrue="1">
      <formula>=$E$19&lt;100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F1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31" customWidth="1" min="1" max="1"/>
    <col width="22" customWidth="1" min="2" max="2"/>
    <col width="4" customWidth="1" min="3" max="3"/>
    <col width="20" customWidth="1" min="4" max="4"/>
    <col width="18" customWidth="1" min="5" max="5"/>
    <col width="24" customWidth="1" min="6" max="6"/>
  </cols>
  <sheetData>
    <row r="1" ht="28" customHeight="1">
      <c r="A1" s="1" t="inlineStr">
        <is>
          <t>Paramètres de trésorerie événementielle</t>
        </is>
      </c>
    </row>
    <row r="2" ht="34" customHeight="1">
      <c r="A2" s="2" t="inlineStr">
        <is>
          <t>Cellules jaunes modifiables. Usage interne de prévision : ce classeur ne remplace ni une comptabilité, ni une facturation, ni un document officiel.</t>
        </is>
      </c>
    </row>
    <row r="3">
      <c r="A3" s="3" t="inlineStr">
        <is>
          <t>Hypothèse</t>
        </is>
      </c>
      <c r="B3" s="3" t="inlineStr">
        <is>
          <t>Valeur</t>
        </is>
      </c>
      <c r="D3" s="3" t="inlineStr">
        <is>
          <t>Nature</t>
        </is>
      </c>
      <c r="E3" s="3" t="inlineStr">
        <is>
          <t>Statut</t>
        </is>
      </c>
      <c r="F3" s="3" t="inlineStr">
        <is>
          <t>Catégorie</t>
        </is>
      </c>
    </row>
    <row r="4">
      <c r="A4" s="4" t="inlineStr">
        <is>
          <t>Code événement</t>
        </is>
      </c>
      <c r="B4" s="14" t="inlineStr">
        <is>
          <t>EVT-DEMO-01</t>
        </is>
      </c>
      <c r="D4" s="14" t="inlineStr">
        <is>
          <t>Encaissement</t>
        </is>
      </c>
      <c r="E4" s="14" t="inlineStr">
        <is>
          <t>Prévu</t>
        </is>
      </c>
      <c r="F4" s="14" t="inlineStr">
        <is>
          <t>Lieu</t>
        </is>
      </c>
    </row>
    <row r="5">
      <c r="A5" s="7" t="inlineStr">
        <is>
          <t>Date de situation</t>
        </is>
      </c>
      <c r="B5" s="31" t="n">
        <v>46273</v>
      </c>
      <c r="D5" s="14" t="inlineStr">
        <is>
          <t>Décaissement</t>
        </is>
      </c>
      <c r="E5" s="14" t="inlineStr">
        <is>
          <t>Confirmé</t>
        </is>
      </c>
      <c r="F5" s="14" t="inlineStr">
        <is>
          <t>Technique</t>
        </is>
      </c>
    </row>
    <row r="6">
      <c r="A6" s="4" t="inlineStr">
        <is>
          <t>Date de début de projection</t>
        </is>
      </c>
      <c r="B6" s="31" t="n">
        <v>46266</v>
      </c>
      <c r="E6" s="14" t="inlineStr">
        <is>
          <t>Réalisé</t>
        </is>
      </c>
      <c r="F6" s="14" t="inlineStr">
        <is>
          <t>Communication</t>
        </is>
      </c>
    </row>
    <row r="7">
      <c r="A7" s="7" t="inlineStr">
        <is>
          <t>Solde initial</t>
        </is>
      </c>
      <c r="B7" s="32" t="n">
        <v>25000</v>
      </c>
      <c r="E7" s="14" t="inlineStr">
        <is>
          <t>Annulé</t>
        </is>
      </c>
      <c r="F7" s="14" t="inlineStr">
        <is>
          <t>Intervenants</t>
        </is>
      </c>
    </row>
    <row r="8">
      <c r="A8" s="4" t="inlineStr">
        <is>
          <t>Seuil d’alerte</t>
        </is>
      </c>
      <c r="B8" s="32" t="n">
        <v>5000</v>
      </c>
      <c r="F8" s="14" t="inlineStr">
        <is>
          <t>Restauration</t>
        </is>
      </c>
    </row>
    <row r="9">
      <c r="A9" s="7" t="inlineStr">
        <is>
          <t>Horizon court terme (jours)</t>
        </is>
      </c>
      <c r="B9" s="17" t="n">
        <v>30</v>
      </c>
      <c r="F9" s="14" t="inlineStr">
        <is>
          <t>Inscription</t>
        </is>
      </c>
    </row>
    <row r="10">
      <c r="F10" s="14" t="inlineStr">
        <is>
          <t>Partenariat</t>
        </is>
      </c>
    </row>
    <row r="11">
      <c r="F11" s="14" t="inlineStr">
        <is>
          <t>Autre</t>
        </is>
      </c>
    </row>
  </sheetData>
  <autoFilter ref="A3:B9"/>
  <mergeCells count="1">
    <mergeCell ref="A1:F1"/>
  </mergeCells>
  <dataValidations count="3">
    <dataValidation sqref="B5:B6" showDropDown="0" showInputMessage="1" showErrorMessage="1" allowBlank="0" errorTitle="Date non valide" error="Saisissez une date valide entre le 01/01/2020 et le 31/12/2100." promptTitle="Date" prompt="Saisissez une date au format jj/mm/aaaa." type="custom">
      <formula1>=AND(ISNUMBER(B5),B5&gt;=DATE(2020,1,1),B5&lt;=DATE(2100,12,31))</formula1>
    </dataValidation>
    <dataValidation sqref="B7:B8" showDropDown="0" showInputMessage="0" showErrorMessage="1" allowBlank="0" errorTitle="Montant non valide" error="Saisissez un montant positif ou nul." type="decimal" operator="between">
      <formula1>0</formula1>
      <formula2>1000000000</formula2>
    </dataValidation>
    <dataValidation sqref="B9" showDropDown="0" showInputMessage="0" showErrorMessage="1" allowBlank="0" errorTitle="Horizon non valide" error="Saisissez un horizon entier compris entre 1 et 180 jours." type="whole" operator="between">
      <formula1>1</formula1>
      <formula2>180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F5149"/>
    <outlinePr summaryBelow="1" summaryRight="1"/>
    <pageSetUpPr/>
  </sheetPr>
  <dimension ref="A1:N1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18" customWidth="1" min="1" max="1"/>
    <col width="18" customWidth="1" min="2" max="2"/>
    <col width="35" customWidth="1" min="3" max="3"/>
    <col width="18" customWidth="1" min="4" max="4"/>
    <col width="18" customWidth="1" min="5" max="5"/>
    <col width="14" customWidth="1" min="6" max="6"/>
    <col width="15" customWidth="1" min="7" max="7"/>
    <col width="15" customWidth="1" min="8" max="8"/>
    <col width="17" customWidth="1" min="9" max="9"/>
    <col width="17" customWidth="1" min="10" max="10"/>
    <col width="15" customWidth="1" min="11" max="11"/>
    <col width="17" customWidth="1" min="12" max="12"/>
    <col width="16" customWidth="1" min="13" max="13"/>
    <col width="42" customWidth="1" min="14" max="14"/>
  </cols>
  <sheetData>
    <row r="1" ht="28" customHeight="1">
      <c r="A1" s="1" t="inlineStr">
        <is>
          <t>Mouvements de trésorerie</t>
        </is>
      </c>
    </row>
    <row r="2" ht="30" customHeight="1">
      <c r="A2" s="2" t="inlineStr">
        <is>
          <t>Cellules jaunes : saisie modifiable. Les calculs et indicateurs excluent toute ligne sans identifiant. Tous les exemples sont fictifs.</t>
        </is>
      </c>
    </row>
    <row r="3" ht="40" customHeight="1">
      <c r="A3" s="3" t="inlineStr">
        <is>
          <t>Identifiant</t>
        </is>
      </c>
      <c r="B3" s="3" t="inlineStr">
        <is>
          <t>Code événement</t>
        </is>
      </c>
      <c r="C3" s="3" t="inlineStr">
        <is>
          <t>Libellé</t>
        </is>
      </c>
      <c r="D3" s="3" t="inlineStr">
        <is>
          <t>Catégorie</t>
        </is>
      </c>
      <c r="E3" s="3" t="inlineStr">
        <is>
          <t>Nature</t>
        </is>
      </c>
      <c r="F3" s="3" t="inlineStr">
        <is>
          <t>Statut</t>
        </is>
      </c>
      <c r="G3" s="3" t="inlineStr">
        <is>
          <t>Date prévue</t>
        </is>
      </c>
      <c r="H3" s="3" t="inlineStr">
        <is>
          <t>Date réalisée</t>
        </is>
      </c>
      <c r="I3" s="3" t="inlineStr">
        <is>
          <t>Montant prévu</t>
        </is>
      </c>
      <c r="J3" s="3" t="inlineStr">
        <is>
          <t>Montant réalisé</t>
        </is>
      </c>
      <c r="K3" s="3" t="inlineStr">
        <is>
          <t>Date retenue</t>
        </is>
      </c>
      <c r="L3" s="3" t="inlineStr">
        <is>
          <t>Montant retenu</t>
        </is>
      </c>
      <c r="M3" s="3" t="inlineStr">
        <is>
          <t>Flux signé</t>
        </is>
      </c>
      <c r="N3" s="3" t="inlineStr">
        <is>
          <t>Commentaire interne</t>
        </is>
      </c>
    </row>
    <row r="4">
      <c r="A4" s="14" t="inlineStr">
        <is>
          <t>MVT-DEMO-001</t>
        </is>
      </c>
      <c r="B4" s="14" t="inlineStr">
        <is>
          <t>EVT-DEMO-01</t>
        </is>
      </c>
      <c r="C4" s="18" t="inlineStr">
        <is>
          <t>Acompte lieu – démonstration</t>
        </is>
      </c>
      <c r="D4" s="14" t="inlineStr">
        <is>
          <t>Lieu</t>
        </is>
      </c>
      <c r="E4" s="14" t="inlineStr">
        <is>
          <t>Décaissement</t>
        </is>
      </c>
      <c r="F4" s="14" t="inlineStr">
        <is>
          <t>Réalisé</t>
        </is>
      </c>
      <c r="G4" s="31" t="n">
        <v>46280</v>
      </c>
      <c r="H4" s="31" t="n">
        <v>46279</v>
      </c>
      <c r="I4" s="32" t="n">
        <v>12000</v>
      </c>
      <c r="J4" s="32" t="n">
        <v>12000</v>
      </c>
      <c r="K4" s="33">
        <f>IF($F4="Annulé","",IF($F4="Réalisé",$H4,$G4))</f>
        <v/>
      </c>
      <c r="L4" s="34">
        <f>IF($F4="Annulé",0,IF($F4="Réalisé",IF($J4="",0,$J4),IF($I4="",0,$I4)))</f>
        <v/>
      </c>
      <c r="M4" s="34">
        <f>IF($E4="Encaissement",$L4,IF($E4="Décaissement",-$L4,0))</f>
        <v/>
      </c>
      <c r="N4" s="18" t="inlineStr">
        <is>
          <t>Exemple fictif : acompte de démonstration.</t>
        </is>
      </c>
    </row>
    <row r="5">
      <c r="A5" s="14" t="inlineStr">
        <is>
          <t>MVT-DEMO-002</t>
        </is>
      </c>
      <c r="B5" s="14" t="inlineStr">
        <is>
          <t>EVT-DEMO-01</t>
        </is>
      </c>
      <c r="C5" s="18" t="inlineStr">
        <is>
          <t>Installation technique – démonstration</t>
        </is>
      </c>
      <c r="D5" s="14" t="inlineStr">
        <is>
          <t>Technique</t>
        </is>
      </c>
      <c r="E5" s="14" t="inlineStr">
        <is>
          <t>Décaissement</t>
        </is>
      </c>
      <c r="F5" s="14" t="inlineStr">
        <is>
          <t>Confirmé</t>
        </is>
      </c>
      <c r="G5" s="31" t="n">
        <v>46287</v>
      </c>
      <c r="H5" s="31" t="n"/>
      <c r="I5" s="32" t="n">
        <v>6500</v>
      </c>
      <c r="J5" s="32" t="n"/>
      <c r="K5" s="35">
        <f>IF($F5="Annulé","",IF($F5="Réalisé",$H5,$G5))</f>
        <v/>
      </c>
      <c r="L5" s="36">
        <f>IF($F5="Annulé",0,IF($F5="Réalisé",IF($J5="",0,$J5),IF($I5="",0,$I5)))</f>
        <v/>
      </c>
      <c r="M5" s="36">
        <f>IF($E5="Encaissement",$L5,IF($E5="Décaissement",-$L5,0))</f>
        <v/>
      </c>
      <c r="N5" s="18" t="inlineStr">
        <is>
          <t>Exemple fictif : installation technique test.</t>
        </is>
      </c>
    </row>
    <row r="6">
      <c r="A6" s="14" t="inlineStr">
        <is>
          <t>MVT-DEMO-003</t>
        </is>
      </c>
      <c r="B6" s="14" t="inlineStr">
        <is>
          <t>EVT-DEMO-01</t>
        </is>
      </c>
      <c r="C6" s="18" t="inlineStr">
        <is>
          <t>Communication test</t>
        </is>
      </c>
      <c r="D6" s="14" t="inlineStr">
        <is>
          <t>Communication</t>
        </is>
      </c>
      <c r="E6" s="14" t="inlineStr">
        <is>
          <t>Décaissement</t>
        </is>
      </c>
      <c r="F6" s="14" t="inlineStr">
        <is>
          <t>Prévu</t>
        </is>
      </c>
      <c r="G6" s="31" t="n">
        <v>46293</v>
      </c>
      <c r="H6" s="31" t="n"/>
      <c r="I6" s="32" t="n">
        <v>1800</v>
      </c>
      <c r="J6" s="32" t="n"/>
      <c r="K6" s="33">
        <f>IF($F6="Annulé","",IF($F6="Réalisé",$H6,$G6))</f>
        <v/>
      </c>
      <c r="L6" s="34">
        <f>IF($F6="Annulé",0,IF($F6="Réalisé",IF($J6="",0,$J6),IF($I6="",0,$I6)))</f>
        <v/>
      </c>
      <c r="M6" s="34">
        <f>IF($E6="Encaissement",$L6,IF($E6="Décaissement",-$L6,0))</f>
        <v/>
      </c>
      <c r="N6" s="18" t="inlineStr">
        <is>
          <t>Exemple fictif : campagne de communication.</t>
        </is>
      </c>
    </row>
    <row r="7">
      <c r="A7" s="14" t="inlineStr">
        <is>
          <t>MVT-DEMO-004</t>
        </is>
      </c>
      <c r="B7" s="14" t="inlineStr">
        <is>
          <t>EVT-DEMO-01</t>
        </is>
      </c>
      <c r="C7" s="18" t="inlineStr">
        <is>
          <t>Encaissement inscriptions fictives</t>
        </is>
      </c>
      <c r="D7" s="14" t="inlineStr">
        <is>
          <t>Inscription</t>
        </is>
      </c>
      <c r="E7" s="14" t="inlineStr">
        <is>
          <t>Encaissement</t>
        </is>
      </c>
      <c r="F7" s="14" t="inlineStr">
        <is>
          <t>Réalisé</t>
        </is>
      </c>
      <c r="G7" s="31" t="n">
        <v>46295</v>
      </c>
      <c r="H7" s="31" t="n">
        <v>46297</v>
      </c>
      <c r="I7" s="32" t="n">
        <v>8000</v>
      </c>
      <c r="J7" s="32" t="n">
        <v>7800</v>
      </c>
      <c r="K7" s="35">
        <f>IF($F7="Annulé","",IF($F7="Réalisé",$H7,$G7))</f>
        <v/>
      </c>
      <c r="L7" s="36">
        <f>IF($F7="Annulé",0,IF($F7="Réalisé",IF($J7="",0,$J7),IF($I7="",0,$I7)))</f>
        <v/>
      </c>
      <c r="M7" s="36">
        <f>IF($E7="Encaissement",$L7,IF($E7="Décaissement",-$L7,0))</f>
        <v/>
      </c>
      <c r="N7" s="18" t="inlineStr">
        <is>
          <t>Exemple fictif : encaissement de démonstration.</t>
        </is>
      </c>
    </row>
    <row r="8">
      <c r="A8" s="14" t="inlineStr">
        <is>
          <t>MVT-DEMO-005</t>
        </is>
      </c>
      <c r="B8" s="14" t="inlineStr">
        <is>
          <t>EVT-DEMO-01</t>
        </is>
      </c>
      <c r="C8" s="18" t="inlineStr">
        <is>
          <t>Partenariat fictif</t>
        </is>
      </c>
      <c r="D8" s="14" t="inlineStr">
        <is>
          <t>Partenariat</t>
        </is>
      </c>
      <c r="E8" s="14" t="inlineStr">
        <is>
          <t>Encaissement</t>
        </is>
      </c>
      <c r="F8" s="14" t="inlineStr">
        <is>
          <t>Confirmé</t>
        </is>
      </c>
      <c r="G8" s="31" t="n">
        <v>46310</v>
      </c>
      <c r="H8" s="31" t="n"/>
      <c r="I8" s="32" t="n">
        <v>10000</v>
      </c>
      <c r="J8" s="32" t="n"/>
      <c r="K8" s="33">
        <f>IF($F8="Annulé","",IF($F8="Réalisé",$H8,$G8))</f>
        <v/>
      </c>
      <c r="L8" s="34">
        <f>IF($F8="Annulé",0,IF($F8="Réalisé",IF($J8="",0,$J8),IF($I8="",0,$I8)))</f>
        <v/>
      </c>
      <c r="M8" s="34">
        <f>IF($E8="Encaissement",$L8,IF($E8="Décaissement",-$L8,0))</f>
        <v/>
      </c>
      <c r="N8" s="18" t="inlineStr">
        <is>
          <t>Exemple fictif : soutien partenaire simulé.</t>
        </is>
      </c>
    </row>
    <row r="9">
      <c r="A9" s="14" t="inlineStr">
        <is>
          <t>MVT-DEMO-006</t>
        </is>
      </c>
      <c r="B9" s="14" t="inlineStr">
        <is>
          <t>EVT-DEMO-01</t>
        </is>
      </c>
      <c r="C9" s="18" t="inlineStr">
        <is>
          <t>Restauration de démonstration</t>
        </is>
      </c>
      <c r="D9" s="14" t="inlineStr">
        <is>
          <t>Restauration</t>
        </is>
      </c>
      <c r="E9" s="14" t="inlineStr">
        <is>
          <t>Décaissement</t>
        </is>
      </c>
      <c r="F9" s="14" t="inlineStr">
        <is>
          <t>Prévu</t>
        </is>
      </c>
      <c r="G9" s="31" t="n">
        <v>46315</v>
      </c>
      <c r="H9" s="31" t="n"/>
      <c r="I9" s="32" t="n">
        <v>4500</v>
      </c>
      <c r="J9" s="32" t="n"/>
      <c r="K9" s="35">
        <f>IF($F9="Annulé","",IF($F9="Réalisé",$H9,$G9))</f>
        <v/>
      </c>
      <c r="L9" s="36">
        <f>IF($F9="Annulé",0,IF($F9="Réalisé",IF($J9="",0,$J9),IF($I9="",0,$I9)))</f>
        <v/>
      </c>
      <c r="M9" s="36">
        <f>IF($E9="Encaissement",$L9,IF($E9="Décaissement",-$L9,0))</f>
        <v/>
      </c>
      <c r="N9" s="18" t="inlineStr">
        <is>
          <t>Exemple fictif : prestation de restauration.</t>
        </is>
      </c>
    </row>
    <row r="10">
      <c r="A10" s="14" t="inlineStr">
        <is>
          <t>MVT-DEMO-007</t>
        </is>
      </c>
      <c r="B10" s="14" t="inlineStr">
        <is>
          <t>EVT-DEMO-01</t>
        </is>
      </c>
      <c r="C10" s="18" t="inlineStr">
        <is>
          <t>Intervention fictive</t>
        </is>
      </c>
      <c r="D10" s="14" t="inlineStr">
        <is>
          <t>Intervenants</t>
        </is>
      </c>
      <c r="E10" s="14" t="inlineStr">
        <is>
          <t>Décaissement</t>
        </is>
      </c>
      <c r="F10" s="14" t="inlineStr">
        <is>
          <t>Réalisé</t>
        </is>
      </c>
      <c r="G10" s="31" t="n">
        <v>46331</v>
      </c>
      <c r="H10" s="31" t="n">
        <v>46330</v>
      </c>
      <c r="I10" s="32" t="n">
        <v>3000</v>
      </c>
      <c r="J10" s="32" t="n"/>
      <c r="K10" s="33">
        <f>IF($F10="Annulé","",IF($F10="Réalisé",$H10,$G10))</f>
        <v/>
      </c>
      <c r="L10" s="34">
        <f>IF($F10="Annulé",0,IF($F10="Réalisé",IF($J10="",0,$J10),IF($I10="",0,$I10)))</f>
        <v/>
      </c>
      <c r="M10" s="34">
        <f>IF($E10="Encaissement",$L10,IF($E10="Décaissement",-$L10,0))</f>
        <v/>
      </c>
      <c r="N10" s="18" t="inlineStr">
        <is>
          <t>Exemple fictif volontairement incomplet pour contrôle.</t>
        </is>
      </c>
    </row>
    <row r="11">
      <c r="A11" s="14" t="inlineStr">
        <is>
          <t>MVT-DEMO-008</t>
        </is>
      </c>
      <c r="B11" s="14" t="inlineStr">
        <is>
          <t>EVT-DEMO-01</t>
        </is>
      </c>
      <c r="C11" s="18" t="inlineStr">
        <is>
          <t>Location complémentaire annulée</t>
        </is>
      </c>
      <c r="D11" s="14" t="inlineStr">
        <is>
          <t>Lieu</t>
        </is>
      </c>
      <c r="E11" s="14" t="inlineStr">
        <is>
          <t>Décaissement</t>
        </is>
      </c>
      <c r="F11" s="14" t="inlineStr">
        <is>
          <t>Annulé</t>
        </is>
      </c>
      <c r="G11" s="31" t="n">
        <v>46336</v>
      </c>
      <c r="H11" s="31" t="n"/>
      <c r="I11" s="32" t="n">
        <v>2000</v>
      </c>
      <c r="J11" s="32" t="n"/>
      <c r="K11" s="35">
        <f>IF($F11="Annulé","",IF($F11="Réalisé",$H11,$G11))</f>
        <v/>
      </c>
      <c r="L11" s="36">
        <f>IF($F11="Annulé",0,IF($F11="Réalisé",IF($J11="",0,$J11),IF($I11="",0,$I11)))</f>
        <v/>
      </c>
      <c r="M11" s="36">
        <f>IF($E11="Encaissement",$L11,IF($E11="Décaissement",-$L11,0))</f>
        <v/>
      </c>
      <c r="N11" s="18" t="inlineStr">
        <is>
          <t>Exemple fictif : mouvement annulé.</t>
        </is>
      </c>
    </row>
    <row r="12">
      <c r="A12" s="14" t="inlineStr">
        <is>
          <t>MVT-DEMO-009</t>
        </is>
      </c>
      <c r="B12" s="14" t="inlineStr">
        <is>
          <t>EVT-DEMO-01</t>
        </is>
      </c>
      <c r="C12" s="18" t="inlineStr">
        <is>
          <t>Frais logistiques test</t>
        </is>
      </c>
      <c r="D12" s="14" t="inlineStr">
        <is>
          <t>Autre</t>
        </is>
      </c>
      <c r="E12" s="14" t="inlineStr">
        <is>
          <t>Décaissement</t>
        </is>
      </c>
      <c r="F12" s="14" t="inlineStr">
        <is>
          <t>Confirmé</t>
        </is>
      </c>
      <c r="G12" s="31" t="n">
        <v>46341</v>
      </c>
      <c r="H12" s="31" t="n"/>
      <c r="I12" s="32" t="n">
        <v>450</v>
      </c>
      <c r="J12" s="32" t="n"/>
      <c r="K12" s="33">
        <f>IF($F12="Annulé","",IF($F12="Réalisé",$H12,$G12))</f>
        <v/>
      </c>
      <c r="L12" s="34">
        <f>IF($F12="Annulé",0,IF($F12="Réalisé",IF($J12="",0,$J12),IF($I12="",0,$I12)))</f>
        <v/>
      </c>
      <c r="M12" s="34">
        <f>IF($E12="Encaissement",$L12,IF($E12="Décaissement",-$L12,0))</f>
        <v/>
      </c>
      <c r="N12" s="18" t="inlineStr">
        <is>
          <t>Exemple fictif : frais logistiques.</t>
        </is>
      </c>
    </row>
    <row r="13">
      <c r="A13" s="14" t="inlineStr">
        <is>
          <t>MVT-DEMO-010</t>
        </is>
      </c>
      <c r="B13" s="14" t="inlineStr">
        <is>
          <t>EVT-DEMO-01</t>
        </is>
      </c>
      <c r="C13" s="18" t="inlineStr">
        <is>
          <t>Inscriptions complémentaires fictives</t>
        </is>
      </c>
      <c r="D13" s="14" t="inlineStr">
        <is>
          <t>Inscription</t>
        </is>
      </c>
      <c r="E13" s="14" t="inlineStr">
        <is>
          <t>Encaissement</t>
        </is>
      </c>
      <c r="F13" s="14" t="inlineStr">
        <is>
          <t>Prévu</t>
        </is>
      </c>
      <c r="G13" s="31" t="n">
        <v>46346</v>
      </c>
      <c r="H13" s="31" t="n"/>
      <c r="I13" s="32" t="n">
        <v>5500</v>
      </c>
      <c r="J13" s="32" t="n"/>
      <c r="K13" s="35">
        <f>IF($F13="Annulé","",IF($F13="Réalisé",$H13,$G13))</f>
        <v/>
      </c>
      <c r="L13" s="36">
        <f>IF($F13="Annulé",0,IF($F13="Réalisé",IF($J13="",0,$J13),IF($I13="",0,$I13)))</f>
        <v/>
      </c>
      <c r="M13" s="36">
        <f>IF($E13="Encaissement",$L13,IF($E13="Décaissement",-$L13,0))</f>
        <v/>
      </c>
      <c r="N13" s="18" t="inlineStr">
        <is>
          <t>Exemple fictif : encaissement complémentaire.</t>
        </is>
      </c>
    </row>
    <row r="14">
      <c r="A14" s="14" t="n"/>
      <c r="B14" s="14" t="n"/>
      <c r="C14" s="18" t="n"/>
      <c r="D14" s="14" t="n"/>
      <c r="E14" s="14" t="n"/>
      <c r="F14" s="14" t="n"/>
      <c r="G14" s="31" t="n"/>
      <c r="H14" s="31" t="n"/>
      <c r="I14" s="32" t="n"/>
      <c r="J14" s="32" t="n"/>
      <c r="K14" s="33">
        <f>IF($F14="Annulé","",IF($F14="Réalisé",$H14,$G14))</f>
        <v/>
      </c>
      <c r="L14" s="34">
        <f>IF($F14="Annulé",0,IF($F14="Réalisé",IF($J14="",0,$J14),IF($I14="",0,$I14)))</f>
        <v/>
      </c>
      <c r="M14" s="34">
        <f>IF($E14="Encaissement",$L14,IF($E14="Décaissement",-$L14,0))</f>
        <v/>
      </c>
      <c r="N14" s="18" t="n"/>
    </row>
    <row r="15">
      <c r="A15" s="14" t="n"/>
      <c r="B15" s="14" t="n"/>
      <c r="C15" s="18" t="n"/>
      <c r="D15" s="14" t="n"/>
      <c r="E15" s="14" t="n"/>
      <c r="F15" s="14" t="n"/>
      <c r="G15" s="31" t="n"/>
      <c r="H15" s="31" t="n"/>
      <c r="I15" s="32" t="n"/>
      <c r="J15" s="32" t="n"/>
      <c r="K15" s="35">
        <f>IF($F15="Annulé","",IF($F15="Réalisé",$H15,$G15))</f>
        <v/>
      </c>
      <c r="L15" s="36">
        <f>IF($F15="Annulé",0,IF($F15="Réalisé",IF($J15="",0,$J15),IF($I15="",0,$I15)))</f>
        <v/>
      </c>
      <c r="M15" s="36">
        <f>IF($E15="Encaissement",$L15,IF($E15="Décaissement",-$L15,0))</f>
        <v/>
      </c>
      <c r="N15" s="18" t="n"/>
    </row>
    <row r="16">
      <c r="A16" s="14" t="n"/>
      <c r="B16" s="14" t="n"/>
      <c r="C16" s="18" t="n"/>
      <c r="D16" s="14" t="n"/>
      <c r="E16" s="14" t="n"/>
      <c r="F16" s="14" t="n"/>
      <c r="G16" s="31" t="n"/>
      <c r="H16" s="31" t="n"/>
      <c r="I16" s="32" t="n"/>
      <c r="J16" s="32" t="n"/>
      <c r="K16" s="33">
        <f>IF($F16="Annulé","",IF($F16="Réalisé",$H16,$G16))</f>
        <v/>
      </c>
      <c r="L16" s="34">
        <f>IF($F16="Annulé",0,IF($F16="Réalisé",IF($J16="",0,$J16),IF($I16="",0,$I16)))</f>
        <v/>
      </c>
      <c r="M16" s="34">
        <f>IF($E16="Encaissement",$L16,IF($E16="Décaissement",-$L16,0))</f>
        <v/>
      </c>
      <c r="N16" s="18" t="n"/>
    </row>
    <row r="17">
      <c r="A17" s="14" t="n"/>
      <c r="B17" s="14" t="n"/>
      <c r="C17" s="18" t="n"/>
      <c r="D17" s="14" t="n"/>
      <c r="E17" s="14" t="n"/>
      <c r="F17" s="14" t="n"/>
      <c r="G17" s="31" t="n"/>
      <c r="H17" s="31" t="n"/>
      <c r="I17" s="32" t="n"/>
      <c r="J17" s="32" t="n"/>
      <c r="K17" s="35">
        <f>IF($F17="Annulé","",IF($F17="Réalisé",$H17,$G17))</f>
        <v/>
      </c>
      <c r="L17" s="36">
        <f>IF($F17="Annulé",0,IF($F17="Réalisé",IF($J17="",0,$J17),IF($I17="",0,$I17)))</f>
        <v/>
      </c>
      <c r="M17" s="36">
        <f>IF($E17="Encaissement",$L17,IF($E17="Décaissement",-$L17,0))</f>
        <v/>
      </c>
      <c r="N17" s="18" t="n"/>
    </row>
    <row r="18">
      <c r="A18" s="14" t="n"/>
      <c r="B18" s="14" t="n"/>
      <c r="C18" s="18" t="n"/>
      <c r="D18" s="14" t="n"/>
      <c r="E18" s="14" t="n"/>
      <c r="F18" s="14" t="n"/>
      <c r="G18" s="31" t="n"/>
      <c r="H18" s="31" t="n"/>
      <c r="I18" s="32" t="n"/>
      <c r="J18" s="32" t="n"/>
      <c r="K18" s="33">
        <f>IF($F18="Annulé","",IF($F18="Réalisé",$H18,$G18))</f>
        <v/>
      </c>
      <c r="L18" s="34">
        <f>IF($F18="Annulé",0,IF($F18="Réalisé",IF($J18="",0,$J18),IF($I18="",0,$I18)))</f>
        <v/>
      </c>
      <c r="M18" s="34">
        <f>IF($E18="Encaissement",$L18,IF($E18="Décaissement",-$L18,0))</f>
        <v/>
      </c>
      <c r="N18" s="18" t="n"/>
    </row>
    <row r="19">
      <c r="A19" s="14" t="n"/>
      <c r="B19" s="14" t="n"/>
      <c r="C19" s="18" t="n"/>
      <c r="D19" s="14" t="n"/>
      <c r="E19" s="14" t="n"/>
      <c r="F19" s="14" t="n"/>
      <c r="G19" s="31" t="n"/>
      <c r="H19" s="31" t="n"/>
      <c r="I19" s="32" t="n"/>
      <c r="J19" s="32" t="n"/>
      <c r="K19" s="35">
        <f>IF($F19="Annulé","",IF($F19="Réalisé",$H19,$G19))</f>
        <v/>
      </c>
      <c r="L19" s="36">
        <f>IF($F19="Annulé",0,IF($F19="Réalisé",IF($J19="",0,$J19),IF($I19="",0,$I19)))</f>
        <v/>
      </c>
      <c r="M19" s="36">
        <f>IF($E19="Encaissement",$L19,IF($E19="Décaissement",-$L19,0))</f>
        <v/>
      </c>
      <c r="N19" s="18" t="n"/>
    </row>
    <row r="20">
      <c r="A20" s="14" t="n"/>
      <c r="B20" s="14" t="n"/>
      <c r="C20" s="18" t="n"/>
      <c r="D20" s="14" t="n"/>
      <c r="E20" s="14" t="n"/>
      <c r="F20" s="14" t="n"/>
      <c r="G20" s="31" t="n"/>
      <c r="H20" s="31" t="n"/>
      <c r="I20" s="32" t="n"/>
      <c r="J20" s="32" t="n"/>
      <c r="K20" s="33">
        <f>IF($F20="Annulé","",IF($F20="Réalisé",$H20,$G20))</f>
        <v/>
      </c>
      <c r="L20" s="34">
        <f>IF($F20="Annulé",0,IF($F20="Réalisé",IF($J20="",0,$J20),IF($I20="",0,$I20)))</f>
        <v/>
      </c>
      <c r="M20" s="34">
        <f>IF($E20="Encaissement",$L20,IF($E20="Décaissement",-$L20,0))</f>
        <v/>
      </c>
      <c r="N20" s="18" t="n"/>
    </row>
    <row r="21">
      <c r="A21" s="14" t="n"/>
      <c r="B21" s="14" t="n"/>
      <c r="C21" s="18" t="n"/>
      <c r="D21" s="14" t="n"/>
      <c r="E21" s="14" t="n"/>
      <c r="F21" s="14" t="n"/>
      <c r="G21" s="31" t="n"/>
      <c r="H21" s="31" t="n"/>
      <c r="I21" s="32" t="n"/>
      <c r="J21" s="32" t="n"/>
      <c r="K21" s="35">
        <f>IF($F21="Annulé","",IF($F21="Réalisé",$H21,$G21))</f>
        <v/>
      </c>
      <c r="L21" s="36">
        <f>IF($F21="Annulé",0,IF($F21="Réalisé",IF($J21="",0,$J21),IF($I21="",0,$I21)))</f>
        <v/>
      </c>
      <c r="M21" s="36">
        <f>IF($E21="Encaissement",$L21,IF($E21="Décaissement",-$L21,0))</f>
        <v/>
      </c>
      <c r="N21" s="18" t="n"/>
    </row>
    <row r="22">
      <c r="A22" s="14" t="n"/>
      <c r="B22" s="14" t="n"/>
      <c r="C22" s="18" t="n"/>
      <c r="D22" s="14" t="n"/>
      <c r="E22" s="14" t="n"/>
      <c r="F22" s="14" t="n"/>
      <c r="G22" s="31" t="n"/>
      <c r="H22" s="31" t="n"/>
      <c r="I22" s="32" t="n"/>
      <c r="J22" s="32" t="n"/>
      <c r="K22" s="33">
        <f>IF($F22="Annulé","",IF($F22="Réalisé",$H22,$G22))</f>
        <v/>
      </c>
      <c r="L22" s="34">
        <f>IF($F22="Annulé",0,IF($F22="Réalisé",IF($J22="",0,$J22),IF($I22="",0,$I22)))</f>
        <v/>
      </c>
      <c r="M22" s="34">
        <f>IF($E22="Encaissement",$L22,IF($E22="Décaissement",-$L22,0))</f>
        <v/>
      </c>
      <c r="N22" s="18" t="n"/>
    </row>
    <row r="23">
      <c r="A23" s="14" t="n"/>
      <c r="B23" s="14" t="n"/>
      <c r="C23" s="18" t="n"/>
      <c r="D23" s="14" t="n"/>
      <c r="E23" s="14" t="n"/>
      <c r="F23" s="14" t="n"/>
      <c r="G23" s="31" t="n"/>
      <c r="H23" s="31" t="n"/>
      <c r="I23" s="32" t="n"/>
      <c r="J23" s="32" t="n"/>
      <c r="K23" s="35">
        <f>IF($F23="Annulé","",IF($F23="Réalisé",$H23,$G23))</f>
        <v/>
      </c>
      <c r="L23" s="36">
        <f>IF($F23="Annulé",0,IF($F23="Réalisé",IF($J23="",0,$J23),IF($I23="",0,$I23)))</f>
        <v/>
      </c>
      <c r="M23" s="36">
        <f>IF($E23="Encaissement",$L23,IF($E23="Décaissement",-$L23,0))</f>
        <v/>
      </c>
      <c r="N23" s="18" t="n"/>
    </row>
    <row r="24">
      <c r="A24" s="14" t="n"/>
      <c r="B24" s="14" t="n"/>
      <c r="C24" s="18" t="n"/>
      <c r="D24" s="14" t="n"/>
      <c r="E24" s="14" t="n"/>
      <c r="F24" s="14" t="n"/>
      <c r="G24" s="31" t="n"/>
      <c r="H24" s="31" t="n"/>
      <c r="I24" s="32" t="n"/>
      <c r="J24" s="32" t="n"/>
      <c r="K24" s="33">
        <f>IF($F24="Annulé","",IF($F24="Réalisé",$H24,$G24))</f>
        <v/>
      </c>
      <c r="L24" s="34">
        <f>IF($F24="Annulé",0,IF($F24="Réalisé",IF($J24="",0,$J24),IF($I24="",0,$I24)))</f>
        <v/>
      </c>
      <c r="M24" s="34">
        <f>IF($E24="Encaissement",$L24,IF($E24="Décaissement",-$L24,0))</f>
        <v/>
      </c>
      <c r="N24" s="18" t="n"/>
    </row>
    <row r="25">
      <c r="A25" s="14" t="n"/>
      <c r="B25" s="14" t="n"/>
      <c r="C25" s="18" t="n"/>
      <c r="D25" s="14" t="n"/>
      <c r="E25" s="14" t="n"/>
      <c r="F25" s="14" t="n"/>
      <c r="G25" s="31" t="n"/>
      <c r="H25" s="31" t="n"/>
      <c r="I25" s="32" t="n"/>
      <c r="J25" s="32" t="n"/>
      <c r="K25" s="35">
        <f>IF($F25="Annulé","",IF($F25="Réalisé",$H25,$G25))</f>
        <v/>
      </c>
      <c r="L25" s="36">
        <f>IF($F25="Annulé",0,IF($F25="Réalisé",IF($J25="",0,$J25),IF($I25="",0,$I25)))</f>
        <v/>
      </c>
      <c r="M25" s="36">
        <f>IF($E25="Encaissement",$L25,IF($E25="Décaissement",-$L25,0))</f>
        <v/>
      </c>
      <c r="N25" s="18" t="n"/>
    </row>
    <row r="26">
      <c r="A26" s="14" t="n"/>
      <c r="B26" s="14" t="n"/>
      <c r="C26" s="18" t="n"/>
      <c r="D26" s="14" t="n"/>
      <c r="E26" s="14" t="n"/>
      <c r="F26" s="14" t="n"/>
      <c r="G26" s="31" t="n"/>
      <c r="H26" s="31" t="n"/>
      <c r="I26" s="32" t="n"/>
      <c r="J26" s="32" t="n"/>
      <c r="K26" s="33">
        <f>IF($F26="Annulé","",IF($F26="Réalisé",$H26,$G26))</f>
        <v/>
      </c>
      <c r="L26" s="34">
        <f>IF($F26="Annulé",0,IF($F26="Réalisé",IF($J26="",0,$J26),IF($I26="",0,$I26)))</f>
        <v/>
      </c>
      <c r="M26" s="34">
        <f>IF($E26="Encaissement",$L26,IF($E26="Décaissement",-$L26,0))</f>
        <v/>
      </c>
      <c r="N26" s="18" t="n"/>
    </row>
    <row r="27">
      <c r="A27" s="14" t="n"/>
      <c r="B27" s="14" t="n"/>
      <c r="C27" s="18" t="n"/>
      <c r="D27" s="14" t="n"/>
      <c r="E27" s="14" t="n"/>
      <c r="F27" s="14" t="n"/>
      <c r="G27" s="31" t="n"/>
      <c r="H27" s="31" t="n"/>
      <c r="I27" s="32" t="n"/>
      <c r="J27" s="32" t="n"/>
      <c r="K27" s="35">
        <f>IF($F27="Annulé","",IF($F27="Réalisé",$H27,$G27))</f>
        <v/>
      </c>
      <c r="L27" s="36">
        <f>IF($F27="Annulé",0,IF($F27="Réalisé",IF($J27="",0,$J27),IF($I27="",0,$I27)))</f>
        <v/>
      </c>
      <c r="M27" s="36">
        <f>IF($E27="Encaissement",$L27,IF($E27="Décaissement",-$L27,0))</f>
        <v/>
      </c>
      <c r="N27" s="18" t="n"/>
    </row>
    <row r="28">
      <c r="A28" s="14" t="n"/>
      <c r="B28" s="14" t="n"/>
      <c r="C28" s="18" t="n"/>
      <c r="D28" s="14" t="n"/>
      <c r="E28" s="14" t="n"/>
      <c r="F28" s="14" t="n"/>
      <c r="G28" s="31" t="n"/>
      <c r="H28" s="31" t="n"/>
      <c r="I28" s="32" t="n"/>
      <c r="J28" s="32" t="n"/>
      <c r="K28" s="33">
        <f>IF($F28="Annulé","",IF($F28="Réalisé",$H28,$G28))</f>
        <v/>
      </c>
      <c r="L28" s="34">
        <f>IF($F28="Annulé",0,IF($F28="Réalisé",IF($J28="",0,$J28),IF($I28="",0,$I28)))</f>
        <v/>
      </c>
      <c r="M28" s="34">
        <f>IF($E28="Encaissement",$L28,IF($E28="Décaissement",-$L28,0))</f>
        <v/>
      </c>
      <c r="N28" s="18" t="n"/>
    </row>
    <row r="29">
      <c r="A29" s="14" t="n"/>
      <c r="B29" s="14" t="n"/>
      <c r="C29" s="18" t="n"/>
      <c r="D29" s="14" t="n"/>
      <c r="E29" s="14" t="n"/>
      <c r="F29" s="14" t="n"/>
      <c r="G29" s="31" t="n"/>
      <c r="H29" s="31" t="n"/>
      <c r="I29" s="32" t="n"/>
      <c r="J29" s="32" t="n"/>
      <c r="K29" s="35">
        <f>IF($F29="Annulé","",IF($F29="Réalisé",$H29,$G29))</f>
        <v/>
      </c>
      <c r="L29" s="36">
        <f>IF($F29="Annulé",0,IF($F29="Réalisé",IF($J29="",0,$J29),IF($I29="",0,$I29)))</f>
        <v/>
      </c>
      <c r="M29" s="36">
        <f>IF($E29="Encaissement",$L29,IF($E29="Décaissement",-$L29,0))</f>
        <v/>
      </c>
      <c r="N29" s="18" t="n"/>
    </row>
    <row r="30">
      <c r="A30" s="14" t="n"/>
      <c r="B30" s="14" t="n"/>
      <c r="C30" s="18" t="n"/>
      <c r="D30" s="14" t="n"/>
      <c r="E30" s="14" t="n"/>
      <c r="F30" s="14" t="n"/>
      <c r="G30" s="31" t="n"/>
      <c r="H30" s="31" t="n"/>
      <c r="I30" s="32" t="n"/>
      <c r="J30" s="32" t="n"/>
      <c r="K30" s="33">
        <f>IF($F30="Annulé","",IF($F30="Réalisé",$H30,$G30))</f>
        <v/>
      </c>
      <c r="L30" s="34">
        <f>IF($F30="Annulé",0,IF($F30="Réalisé",IF($J30="",0,$J30),IF($I30="",0,$I30)))</f>
        <v/>
      </c>
      <c r="M30" s="34">
        <f>IF($E30="Encaissement",$L30,IF($E30="Décaissement",-$L30,0))</f>
        <v/>
      </c>
      <c r="N30" s="18" t="n"/>
    </row>
    <row r="31">
      <c r="A31" s="14" t="n"/>
      <c r="B31" s="14" t="n"/>
      <c r="C31" s="18" t="n"/>
      <c r="D31" s="14" t="n"/>
      <c r="E31" s="14" t="n"/>
      <c r="F31" s="14" t="n"/>
      <c r="G31" s="31" t="n"/>
      <c r="H31" s="31" t="n"/>
      <c r="I31" s="32" t="n"/>
      <c r="J31" s="32" t="n"/>
      <c r="K31" s="35">
        <f>IF($F31="Annulé","",IF($F31="Réalisé",$H31,$G31))</f>
        <v/>
      </c>
      <c r="L31" s="36">
        <f>IF($F31="Annulé",0,IF($F31="Réalisé",IF($J31="",0,$J31),IF($I31="",0,$I31)))</f>
        <v/>
      </c>
      <c r="M31" s="36">
        <f>IF($E31="Encaissement",$L31,IF($E31="Décaissement",-$L31,0))</f>
        <v/>
      </c>
      <c r="N31" s="18" t="n"/>
    </row>
    <row r="32">
      <c r="A32" s="14" t="n"/>
      <c r="B32" s="14" t="n"/>
      <c r="C32" s="18" t="n"/>
      <c r="D32" s="14" t="n"/>
      <c r="E32" s="14" t="n"/>
      <c r="F32" s="14" t="n"/>
      <c r="G32" s="31" t="n"/>
      <c r="H32" s="31" t="n"/>
      <c r="I32" s="32" t="n"/>
      <c r="J32" s="32" t="n"/>
      <c r="K32" s="33">
        <f>IF($F32="Annulé","",IF($F32="Réalisé",$H32,$G32))</f>
        <v/>
      </c>
      <c r="L32" s="34">
        <f>IF($F32="Annulé",0,IF($F32="Réalisé",IF($J32="",0,$J32),IF($I32="",0,$I32)))</f>
        <v/>
      </c>
      <c r="M32" s="34">
        <f>IF($E32="Encaissement",$L32,IF($E32="Décaissement",-$L32,0))</f>
        <v/>
      </c>
      <c r="N32" s="18" t="n"/>
    </row>
    <row r="33">
      <c r="A33" s="14" t="n"/>
      <c r="B33" s="14" t="n"/>
      <c r="C33" s="18" t="n"/>
      <c r="D33" s="14" t="n"/>
      <c r="E33" s="14" t="n"/>
      <c r="F33" s="14" t="n"/>
      <c r="G33" s="31" t="n"/>
      <c r="H33" s="31" t="n"/>
      <c r="I33" s="32" t="n"/>
      <c r="J33" s="32" t="n"/>
      <c r="K33" s="35">
        <f>IF($F33="Annulé","",IF($F33="Réalisé",$H33,$G33))</f>
        <v/>
      </c>
      <c r="L33" s="36">
        <f>IF($F33="Annulé",0,IF($F33="Réalisé",IF($J33="",0,$J33),IF($I33="",0,$I33)))</f>
        <v/>
      </c>
      <c r="M33" s="36">
        <f>IF($E33="Encaissement",$L33,IF($E33="Décaissement",-$L33,0))</f>
        <v/>
      </c>
      <c r="N33" s="18" t="n"/>
    </row>
    <row r="34">
      <c r="A34" s="14" t="n"/>
      <c r="B34" s="14" t="n"/>
      <c r="C34" s="18" t="n"/>
      <c r="D34" s="14" t="n"/>
      <c r="E34" s="14" t="n"/>
      <c r="F34" s="14" t="n"/>
      <c r="G34" s="31" t="n"/>
      <c r="H34" s="31" t="n"/>
      <c r="I34" s="32" t="n"/>
      <c r="J34" s="32" t="n"/>
      <c r="K34" s="33">
        <f>IF($F34="Annulé","",IF($F34="Réalisé",$H34,$G34))</f>
        <v/>
      </c>
      <c r="L34" s="34">
        <f>IF($F34="Annulé",0,IF($F34="Réalisé",IF($J34="",0,$J34),IF($I34="",0,$I34)))</f>
        <v/>
      </c>
      <c r="M34" s="34">
        <f>IF($E34="Encaissement",$L34,IF($E34="Décaissement",-$L34,0))</f>
        <v/>
      </c>
      <c r="N34" s="18" t="n"/>
    </row>
    <row r="35">
      <c r="A35" s="14" t="n"/>
      <c r="B35" s="14" t="n"/>
      <c r="C35" s="18" t="n"/>
      <c r="D35" s="14" t="n"/>
      <c r="E35" s="14" t="n"/>
      <c r="F35" s="14" t="n"/>
      <c r="G35" s="31" t="n"/>
      <c r="H35" s="31" t="n"/>
      <c r="I35" s="32" t="n"/>
      <c r="J35" s="32" t="n"/>
      <c r="K35" s="35">
        <f>IF($F35="Annulé","",IF($F35="Réalisé",$H35,$G35))</f>
        <v/>
      </c>
      <c r="L35" s="36">
        <f>IF($F35="Annulé",0,IF($F35="Réalisé",IF($J35="",0,$J35),IF($I35="",0,$I35)))</f>
        <v/>
      </c>
      <c r="M35" s="36">
        <f>IF($E35="Encaissement",$L35,IF($E35="Décaissement",-$L35,0))</f>
        <v/>
      </c>
      <c r="N35" s="18" t="n"/>
    </row>
    <row r="36">
      <c r="A36" s="14" t="n"/>
      <c r="B36" s="14" t="n"/>
      <c r="C36" s="18" t="n"/>
      <c r="D36" s="14" t="n"/>
      <c r="E36" s="14" t="n"/>
      <c r="F36" s="14" t="n"/>
      <c r="G36" s="31" t="n"/>
      <c r="H36" s="31" t="n"/>
      <c r="I36" s="32" t="n"/>
      <c r="J36" s="32" t="n"/>
      <c r="K36" s="33">
        <f>IF($F36="Annulé","",IF($F36="Réalisé",$H36,$G36))</f>
        <v/>
      </c>
      <c r="L36" s="34">
        <f>IF($F36="Annulé",0,IF($F36="Réalisé",IF($J36="",0,$J36),IF($I36="",0,$I36)))</f>
        <v/>
      </c>
      <c r="M36" s="34">
        <f>IF($E36="Encaissement",$L36,IF($E36="Décaissement",-$L36,0))</f>
        <v/>
      </c>
      <c r="N36" s="18" t="n"/>
    </row>
    <row r="37">
      <c r="A37" s="14" t="n"/>
      <c r="B37" s="14" t="n"/>
      <c r="C37" s="18" t="n"/>
      <c r="D37" s="14" t="n"/>
      <c r="E37" s="14" t="n"/>
      <c r="F37" s="14" t="n"/>
      <c r="G37" s="31" t="n"/>
      <c r="H37" s="31" t="n"/>
      <c r="I37" s="32" t="n"/>
      <c r="J37" s="32" t="n"/>
      <c r="K37" s="35">
        <f>IF($F37="Annulé","",IF($F37="Réalisé",$H37,$G37))</f>
        <v/>
      </c>
      <c r="L37" s="36">
        <f>IF($F37="Annulé",0,IF($F37="Réalisé",IF($J37="",0,$J37),IF($I37="",0,$I37)))</f>
        <v/>
      </c>
      <c r="M37" s="36">
        <f>IF($E37="Encaissement",$L37,IF($E37="Décaissement",-$L37,0))</f>
        <v/>
      </c>
      <c r="N37" s="18" t="n"/>
    </row>
    <row r="38">
      <c r="A38" s="14" t="n"/>
      <c r="B38" s="14" t="n"/>
      <c r="C38" s="18" t="n"/>
      <c r="D38" s="14" t="n"/>
      <c r="E38" s="14" t="n"/>
      <c r="F38" s="14" t="n"/>
      <c r="G38" s="31" t="n"/>
      <c r="H38" s="31" t="n"/>
      <c r="I38" s="32" t="n"/>
      <c r="J38" s="32" t="n"/>
      <c r="K38" s="33">
        <f>IF($F38="Annulé","",IF($F38="Réalisé",$H38,$G38))</f>
        <v/>
      </c>
      <c r="L38" s="34">
        <f>IF($F38="Annulé",0,IF($F38="Réalisé",IF($J38="",0,$J38),IF($I38="",0,$I38)))</f>
        <v/>
      </c>
      <c r="M38" s="34">
        <f>IF($E38="Encaissement",$L38,IF($E38="Décaissement",-$L38,0))</f>
        <v/>
      </c>
      <c r="N38" s="18" t="n"/>
    </row>
    <row r="39">
      <c r="A39" s="14" t="n"/>
      <c r="B39" s="14" t="n"/>
      <c r="C39" s="18" t="n"/>
      <c r="D39" s="14" t="n"/>
      <c r="E39" s="14" t="n"/>
      <c r="F39" s="14" t="n"/>
      <c r="G39" s="31" t="n"/>
      <c r="H39" s="31" t="n"/>
      <c r="I39" s="32" t="n"/>
      <c r="J39" s="32" t="n"/>
      <c r="K39" s="35">
        <f>IF($F39="Annulé","",IF($F39="Réalisé",$H39,$G39))</f>
        <v/>
      </c>
      <c r="L39" s="36">
        <f>IF($F39="Annulé",0,IF($F39="Réalisé",IF($J39="",0,$J39),IF($I39="",0,$I39)))</f>
        <v/>
      </c>
      <c r="M39" s="36">
        <f>IF($E39="Encaissement",$L39,IF($E39="Décaissement",-$L39,0))</f>
        <v/>
      </c>
      <c r="N39" s="18" t="n"/>
    </row>
    <row r="40">
      <c r="A40" s="14" t="n"/>
      <c r="B40" s="14" t="n"/>
      <c r="C40" s="18" t="n"/>
      <c r="D40" s="14" t="n"/>
      <c r="E40" s="14" t="n"/>
      <c r="F40" s="14" t="n"/>
      <c r="G40" s="31" t="n"/>
      <c r="H40" s="31" t="n"/>
      <c r="I40" s="32" t="n"/>
      <c r="J40" s="32" t="n"/>
      <c r="K40" s="33">
        <f>IF($F40="Annulé","",IF($F40="Réalisé",$H40,$G40))</f>
        <v/>
      </c>
      <c r="L40" s="34">
        <f>IF($F40="Annulé",0,IF($F40="Réalisé",IF($J40="",0,$J40),IF($I40="",0,$I40)))</f>
        <v/>
      </c>
      <c r="M40" s="34">
        <f>IF($E40="Encaissement",$L40,IF($E40="Décaissement",-$L40,0))</f>
        <v/>
      </c>
      <c r="N40" s="18" t="n"/>
    </row>
    <row r="41">
      <c r="A41" s="14" t="n"/>
      <c r="B41" s="14" t="n"/>
      <c r="C41" s="18" t="n"/>
      <c r="D41" s="14" t="n"/>
      <c r="E41" s="14" t="n"/>
      <c r="F41" s="14" t="n"/>
      <c r="G41" s="31" t="n"/>
      <c r="H41" s="31" t="n"/>
      <c r="I41" s="32" t="n"/>
      <c r="J41" s="32" t="n"/>
      <c r="K41" s="35">
        <f>IF($F41="Annulé","",IF($F41="Réalisé",$H41,$G41))</f>
        <v/>
      </c>
      <c r="L41" s="36">
        <f>IF($F41="Annulé",0,IF($F41="Réalisé",IF($J41="",0,$J41),IF($I41="",0,$I41)))</f>
        <v/>
      </c>
      <c r="M41" s="36">
        <f>IF($E41="Encaissement",$L41,IF($E41="Décaissement",-$L41,0))</f>
        <v/>
      </c>
      <c r="N41" s="18" t="n"/>
    </row>
    <row r="42">
      <c r="A42" s="14" t="n"/>
      <c r="B42" s="14" t="n"/>
      <c r="C42" s="18" t="n"/>
      <c r="D42" s="14" t="n"/>
      <c r="E42" s="14" t="n"/>
      <c r="F42" s="14" t="n"/>
      <c r="G42" s="31" t="n"/>
      <c r="H42" s="31" t="n"/>
      <c r="I42" s="32" t="n"/>
      <c r="J42" s="32" t="n"/>
      <c r="K42" s="33">
        <f>IF($F42="Annulé","",IF($F42="Réalisé",$H42,$G42))</f>
        <v/>
      </c>
      <c r="L42" s="34">
        <f>IF($F42="Annulé",0,IF($F42="Réalisé",IF($J42="",0,$J42),IF($I42="",0,$I42)))</f>
        <v/>
      </c>
      <c r="M42" s="34">
        <f>IF($E42="Encaissement",$L42,IF($E42="Décaissement",-$L42,0))</f>
        <v/>
      </c>
      <c r="N42" s="18" t="n"/>
    </row>
    <row r="43">
      <c r="A43" s="14" t="n"/>
      <c r="B43" s="14" t="n"/>
      <c r="C43" s="18" t="n"/>
      <c r="D43" s="14" t="n"/>
      <c r="E43" s="14" t="n"/>
      <c r="F43" s="14" t="n"/>
      <c r="G43" s="31" t="n"/>
      <c r="H43" s="31" t="n"/>
      <c r="I43" s="32" t="n"/>
      <c r="J43" s="32" t="n"/>
      <c r="K43" s="35">
        <f>IF($F43="Annulé","",IF($F43="Réalisé",$H43,$G43))</f>
        <v/>
      </c>
      <c r="L43" s="36">
        <f>IF($F43="Annulé",0,IF($F43="Réalisé",IF($J43="",0,$J43),IF($I43="",0,$I43)))</f>
        <v/>
      </c>
      <c r="M43" s="36">
        <f>IF($E43="Encaissement",$L43,IF($E43="Décaissement",-$L43,0))</f>
        <v/>
      </c>
      <c r="N43" s="18" t="n"/>
    </row>
    <row r="44">
      <c r="A44" s="14" t="n"/>
      <c r="B44" s="14" t="n"/>
      <c r="C44" s="18" t="n"/>
      <c r="D44" s="14" t="n"/>
      <c r="E44" s="14" t="n"/>
      <c r="F44" s="14" t="n"/>
      <c r="G44" s="31" t="n"/>
      <c r="H44" s="31" t="n"/>
      <c r="I44" s="32" t="n"/>
      <c r="J44" s="32" t="n"/>
      <c r="K44" s="33">
        <f>IF($F44="Annulé","",IF($F44="Réalisé",$H44,$G44))</f>
        <v/>
      </c>
      <c r="L44" s="34">
        <f>IF($F44="Annulé",0,IF($F44="Réalisé",IF($J44="",0,$J44),IF($I44="",0,$I44)))</f>
        <v/>
      </c>
      <c r="M44" s="34">
        <f>IF($E44="Encaissement",$L44,IF($E44="Décaissement",-$L44,0))</f>
        <v/>
      </c>
      <c r="N44" s="18" t="n"/>
    </row>
    <row r="45">
      <c r="A45" s="14" t="n"/>
      <c r="B45" s="14" t="n"/>
      <c r="C45" s="18" t="n"/>
      <c r="D45" s="14" t="n"/>
      <c r="E45" s="14" t="n"/>
      <c r="F45" s="14" t="n"/>
      <c r="G45" s="31" t="n"/>
      <c r="H45" s="31" t="n"/>
      <c r="I45" s="32" t="n"/>
      <c r="J45" s="32" t="n"/>
      <c r="K45" s="35">
        <f>IF($F45="Annulé","",IF($F45="Réalisé",$H45,$G45))</f>
        <v/>
      </c>
      <c r="L45" s="36">
        <f>IF($F45="Annulé",0,IF($F45="Réalisé",IF($J45="",0,$J45),IF($I45="",0,$I45)))</f>
        <v/>
      </c>
      <c r="M45" s="36">
        <f>IF($E45="Encaissement",$L45,IF($E45="Décaissement",-$L45,0))</f>
        <v/>
      </c>
      <c r="N45" s="18" t="n"/>
    </row>
    <row r="46">
      <c r="A46" s="14" t="n"/>
      <c r="B46" s="14" t="n"/>
      <c r="C46" s="18" t="n"/>
      <c r="D46" s="14" t="n"/>
      <c r="E46" s="14" t="n"/>
      <c r="F46" s="14" t="n"/>
      <c r="G46" s="31" t="n"/>
      <c r="H46" s="31" t="n"/>
      <c r="I46" s="32" t="n"/>
      <c r="J46" s="32" t="n"/>
      <c r="K46" s="33">
        <f>IF($F46="Annulé","",IF($F46="Réalisé",$H46,$G46))</f>
        <v/>
      </c>
      <c r="L46" s="34">
        <f>IF($F46="Annulé",0,IF($F46="Réalisé",IF($J46="",0,$J46),IF($I46="",0,$I46)))</f>
        <v/>
      </c>
      <c r="M46" s="34">
        <f>IF($E46="Encaissement",$L46,IF($E46="Décaissement",-$L46,0))</f>
        <v/>
      </c>
      <c r="N46" s="18" t="n"/>
    </row>
    <row r="47">
      <c r="A47" s="14" t="n"/>
      <c r="B47" s="14" t="n"/>
      <c r="C47" s="18" t="n"/>
      <c r="D47" s="14" t="n"/>
      <c r="E47" s="14" t="n"/>
      <c r="F47" s="14" t="n"/>
      <c r="G47" s="31" t="n"/>
      <c r="H47" s="31" t="n"/>
      <c r="I47" s="32" t="n"/>
      <c r="J47" s="32" t="n"/>
      <c r="K47" s="35">
        <f>IF($F47="Annulé","",IF($F47="Réalisé",$H47,$G47))</f>
        <v/>
      </c>
      <c r="L47" s="36">
        <f>IF($F47="Annulé",0,IF($F47="Réalisé",IF($J47="",0,$J47),IF($I47="",0,$I47)))</f>
        <v/>
      </c>
      <c r="M47" s="36">
        <f>IF($E47="Encaissement",$L47,IF($E47="Décaissement",-$L47,0))</f>
        <v/>
      </c>
      <c r="N47" s="18" t="n"/>
    </row>
    <row r="48">
      <c r="A48" s="14" t="n"/>
      <c r="B48" s="14" t="n"/>
      <c r="C48" s="18" t="n"/>
      <c r="D48" s="14" t="n"/>
      <c r="E48" s="14" t="n"/>
      <c r="F48" s="14" t="n"/>
      <c r="G48" s="31" t="n"/>
      <c r="H48" s="31" t="n"/>
      <c r="I48" s="32" t="n"/>
      <c r="J48" s="32" t="n"/>
      <c r="K48" s="33">
        <f>IF($F48="Annulé","",IF($F48="Réalisé",$H48,$G48))</f>
        <v/>
      </c>
      <c r="L48" s="34">
        <f>IF($F48="Annulé",0,IF($F48="Réalisé",IF($J48="",0,$J48),IF($I48="",0,$I48)))</f>
        <v/>
      </c>
      <c r="M48" s="34">
        <f>IF($E48="Encaissement",$L48,IF($E48="Décaissement",-$L48,0))</f>
        <v/>
      </c>
      <c r="N48" s="18" t="n"/>
    </row>
    <row r="49">
      <c r="A49" s="14" t="n"/>
      <c r="B49" s="14" t="n"/>
      <c r="C49" s="18" t="n"/>
      <c r="D49" s="14" t="n"/>
      <c r="E49" s="14" t="n"/>
      <c r="F49" s="14" t="n"/>
      <c r="G49" s="31" t="n"/>
      <c r="H49" s="31" t="n"/>
      <c r="I49" s="32" t="n"/>
      <c r="J49" s="32" t="n"/>
      <c r="K49" s="35">
        <f>IF($F49="Annulé","",IF($F49="Réalisé",$H49,$G49))</f>
        <v/>
      </c>
      <c r="L49" s="36">
        <f>IF($F49="Annulé",0,IF($F49="Réalisé",IF($J49="",0,$J49),IF($I49="",0,$I49)))</f>
        <v/>
      </c>
      <c r="M49" s="36">
        <f>IF($E49="Encaissement",$L49,IF($E49="Décaissement",-$L49,0))</f>
        <v/>
      </c>
      <c r="N49" s="18" t="n"/>
    </row>
    <row r="50">
      <c r="A50" s="14" t="n"/>
      <c r="B50" s="14" t="n"/>
      <c r="C50" s="18" t="n"/>
      <c r="D50" s="14" t="n"/>
      <c r="E50" s="14" t="n"/>
      <c r="F50" s="14" t="n"/>
      <c r="G50" s="31" t="n"/>
      <c r="H50" s="31" t="n"/>
      <c r="I50" s="32" t="n"/>
      <c r="J50" s="32" t="n"/>
      <c r="K50" s="33">
        <f>IF($F50="Annulé","",IF($F50="Réalisé",$H50,$G50))</f>
        <v/>
      </c>
      <c r="L50" s="34">
        <f>IF($F50="Annulé",0,IF($F50="Réalisé",IF($J50="",0,$J50),IF($I50="",0,$I50)))</f>
        <v/>
      </c>
      <c r="M50" s="34">
        <f>IF($E50="Encaissement",$L50,IF($E50="Décaissement",-$L50,0))</f>
        <v/>
      </c>
      <c r="N50" s="18" t="n"/>
    </row>
    <row r="51">
      <c r="A51" s="14" t="n"/>
      <c r="B51" s="14" t="n"/>
      <c r="C51" s="18" t="n"/>
      <c r="D51" s="14" t="n"/>
      <c r="E51" s="14" t="n"/>
      <c r="F51" s="14" t="n"/>
      <c r="G51" s="31" t="n"/>
      <c r="H51" s="31" t="n"/>
      <c r="I51" s="32" t="n"/>
      <c r="J51" s="32" t="n"/>
      <c r="K51" s="35">
        <f>IF($F51="Annulé","",IF($F51="Réalisé",$H51,$G51))</f>
        <v/>
      </c>
      <c r="L51" s="36">
        <f>IF($F51="Annulé",0,IF($F51="Réalisé",IF($J51="",0,$J51),IF($I51="",0,$I51)))</f>
        <v/>
      </c>
      <c r="M51" s="36">
        <f>IF($E51="Encaissement",$L51,IF($E51="Décaissement",-$L51,0))</f>
        <v/>
      </c>
      <c r="N51" s="18" t="n"/>
    </row>
    <row r="52">
      <c r="A52" s="14" t="n"/>
      <c r="B52" s="14" t="n"/>
      <c r="C52" s="18" t="n"/>
      <c r="D52" s="14" t="n"/>
      <c r="E52" s="14" t="n"/>
      <c r="F52" s="14" t="n"/>
      <c r="G52" s="31" t="n"/>
      <c r="H52" s="31" t="n"/>
      <c r="I52" s="32" t="n"/>
      <c r="J52" s="32" t="n"/>
      <c r="K52" s="33">
        <f>IF($F52="Annulé","",IF($F52="Réalisé",$H52,$G52))</f>
        <v/>
      </c>
      <c r="L52" s="34">
        <f>IF($F52="Annulé",0,IF($F52="Réalisé",IF($J52="",0,$J52),IF($I52="",0,$I52)))</f>
        <v/>
      </c>
      <c r="M52" s="34">
        <f>IF($E52="Encaissement",$L52,IF($E52="Décaissement",-$L52,0))</f>
        <v/>
      </c>
      <c r="N52" s="18" t="n"/>
    </row>
    <row r="53">
      <c r="A53" s="14" t="n"/>
      <c r="B53" s="14" t="n"/>
      <c r="C53" s="18" t="n"/>
      <c r="D53" s="14" t="n"/>
      <c r="E53" s="14" t="n"/>
      <c r="F53" s="14" t="n"/>
      <c r="G53" s="31" t="n"/>
      <c r="H53" s="31" t="n"/>
      <c r="I53" s="32" t="n"/>
      <c r="J53" s="32" t="n"/>
      <c r="K53" s="35">
        <f>IF($F53="Annulé","",IF($F53="Réalisé",$H53,$G53))</f>
        <v/>
      </c>
      <c r="L53" s="36">
        <f>IF($F53="Annulé",0,IF($F53="Réalisé",IF($J53="",0,$J53),IF($I53="",0,$I53)))</f>
        <v/>
      </c>
      <c r="M53" s="36">
        <f>IF($E53="Encaissement",$L53,IF($E53="Décaissement",-$L53,0))</f>
        <v/>
      </c>
      <c r="N53" s="18" t="n"/>
    </row>
    <row r="54">
      <c r="A54" s="14" t="n"/>
      <c r="B54" s="14" t="n"/>
      <c r="C54" s="18" t="n"/>
      <c r="D54" s="14" t="n"/>
      <c r="E54" s="14" t="n"/>
      <c r="F54" s="14" t="n"/>
      <c r="G54" s="31" t="n"/>
      <c r="H54" s="31" t="n"/>
      <c r="I54" s="32" t="n"/>
      <c r="J54" s="32" t="n"/>
      <c r="K54" s="33">
        <f>IF($F54="Annulé","",IF($F54="Réalisé",$H54,$G54))</f>
        <v/>
      </c>
      <c r="L54" s="34">
        <f>IF($F54="Annulé",0,IF($F54="Réalisé",IF($J54="",0,$J54),IF($I54="",0,$I54)))</f>
        <v/>
      </c>
      <c r="M54" s="34">
        <f>IF($E54="Encaissement",$L54,IF($E54="Décaissement",-$L54,0))</f>
        <v/>
      </c>
      <c r="N54" s="18" t="n"/>
    </row>
    <row r="55">
      <c r="A55" s="14" t="n"/>
      <c r="B55" s="14" t="n"/>
      <c r="C55" s="18" t="n"/>
      <c r="D55" s="14" t="n"/>
      <c r="E55" s="14" t="n"/>
      <c r="F55" s="14" t="n"/>
      <c r="G55" s="31" t="n"/>
      <c r="H55" s="31" t="n"/>
      <c r="I55" s="32" t="n"/>
      <c r="J55" s="32" t="n"/>
      <c r="K55" s="35">
        <f>IF($F55="Annulé","",IF($F55="Réalisé",$H55,$G55))</f>
        <v/>
      </c>
      <c r="L55" s="36">
        <f>IF($F55="Annulé",0,IF($F55="Réalisé",IF($J55="",0,$J55),IF($I55="",0,$I55)))</f>
        <v/>
      </c>
      <c r="M55" s="36">
        <f>IF($E55="Encaissement",$L55,IF($E55="Décaissement",-$L55,0))</f>
        <v/>
      </c>
      <c r="N55" s="18" t="n"/>
    </row>
    <row r="56">
      <c r="A56" s="14" t="n"/>
      <c r="B56" s="14" t="n"/>
      <c r="C56" s="18" t="n"/>
      <c r="D56" s="14" t="n"/>
      <c r="E56" s="14" t="n"/>
      <c r="F56" s="14" t="n"/>
      <c r="G56" s="31" t="n"/>
      <c r="H56" s="31" t="n"/>
      <c r="I56" s="32" t="n"/>
      <c r="J56" s="32" t="n"/>
      <c r="K56" s="33">
        <f>IF($F56="Annulé","",IF($F56="Réalisé",$H56,$G56))</f>
        <v/>
      </c>
      <c r="L56" s="34">
        <f>IF($F56="Annulé",0,IF($F56="Réalisé",IF($J56="",0,$J56),IF($I56="",0,$I56)))</f>
        <v/>
      </c>
      <c r="M56" s="34">
        <f>IF($E56="Encaissement",$L56,IF($E56="Décaissement",-$L56,0))</f>
        <v/>
      </c>
      <c r="N56" s="18" t="n"/>
    </row>
    <row r="57">
      <c r="A57" s="14" t="n"/>
      <c r="B57" s="14" t="n"/>
      <c r="C57" s="18" t="n"/>
      <c r="D57" s="14" t="n"/>
      <c r="E57" s="14" t="n"/>
      <c r="F57" s="14" t="n"/>
      <c r="G57" s="31" t="n"/>
      <c r="H57" s="31" t="n"/>
      <c r="I57" s="32" t="n"/>
      <c r="J57" s="32" t="n"/>
      <c r="K57" s="35">
        <f>IF($F57="Annulé","",IF($F57="Réalisé",$H57,$G57))</f>
        <v/>
      </c>
      <c r="L57" s="36">
        <f>IF($F57="Annulé",0,IF($F57="Réalisé",IF($J57="",0,$J57),IF($I57="",0,$I57)))</f>
        <v/>
      </c>
      <c r="M57" s="36">
        <f>IF($E57="Encaissement",$L57,IF($E57="Décaissement",-$L57,0))</f>
        <v/>
      </c>
      <c r="N57" s="18" t="n"/>
    </row>
    <row r="58">
      <c r="A58" s="14" t="n"/>
      <c r="B58" s="14" t="n"/>
      <c r="C58" s="18" t="n"/>
      <c r="D58" s="14" t="n"/>
      <c r="E58" s="14" t="n"/>
      <c r="F58" s="14" t="n"/>
      <c r="G58" s="31" t="n"/>
      <c r="H58" s="31" t="n"/>
      <c r="I58" s="32" t="n"/>
      <c r="J58" s="32" t="n"/>
      <c r="K58" s="33">
        <f>IF($F58="Annulé","",IF($F58="Réalisé",$H58,$G58))</f>
        <v/>
      </c>
      <c r="L58" s="34">
        <f>IF($F58="Annulé",0,IF($F58="Réalisé",IF($J58="",0,$J58),IF($I58="",0,$I58)))</f>
        <v/>
      </c>
      <c r="M58" s="34">
        <f>IF($E58="Encaissement",$L58,IF($E58="Décaissement",-$L58,0))</f>
        <v/>
      </c>
      <c r="N58" s="18" t="n"/>
    </row>
    <row r="59">
      <c r="A59" s="14" t="n"/>
      <c r="B59" s="14" t="n"/>
      <c r="C59" s="18" t="n"/>
      <c r="D59" s="14" t="n"/>
      <c r="E59" s="14" t="n"/>
      <c r="F59" s="14" t="n"/>
      <c r="G59" s="31" t="n"/>
      <c r="H59" s="31" t="n"/>
      <c r="I59" s="32" t="n"/>
      <c r="J59" s="32" t="n"/>
      <c r="K59" s="35">
        <f>IF($F59="Annulé","",IF($F59="Réalisé",$H59,$G59))</f>
        <v/>
      </c>
      <c r="L59" s="36">
        <f>IF($F59="Annulé",0,IF($F59="Réalisé",IF($J59="",0,$J59),IF($I59="",0,$I59)))</f>
        <v/>
      </c>
      <c r="M59" s="36">
        <f>IF($E59="Encaissement",$L59,IF($E59="Décaissement",-$L59,0))</f>
        <v/>
      </c>
      <c r="N59" s="18" t="n"/>
    </row>
    <row r="60">
      <c r="A60" s="14" t="n"/>
      <c r="B60" s="14" t="n"/>
      <c r="C60" s="18" t="n"/>
      <c r="D60" s="14" t="n"/>
      <c r="E60" s="14" t="n"/>
      <c r="F60" s="14" t="n"/>
      <c r="G60" s="31" t="n"/>
      <c r="H60" s="31" t="n"/>
      <c r="I60" s="32" t="n"/>
      <c r="J60" s="32" t="n"/>
      <c r="K60" s="33">
        <f>IF($F60="Annulé","",IF($F60="Réalisé",$H60,$G60))</f>
        <v/>
      </c>
      <c r="L60" s="34">
        <f>IF($F60="Annulé",0,IF($F60="Réalisé",IF($J60="",0,$J60),IF($I60="",0,$I60)))</f>
        <v/>
      </c>
      <c r="M60" s="34">
        <f>IF($E60="Encaissement",$L60,IF($E60="Décaissement",-$L60,0))</f>
        <v/>
      </c>
      <c r="N60" s="18" t="n"/>
    </row>
    <row r="61">
      <c r="A61" s="14" t="n"/>
      <c r="B61" s="14" t="n"/>
      <c r="C61" s="18" t="n"/>
      <c r="D61" s="14" t="n"/>
      <c r="E61" s="14" t="n"/>
      <c r="F61" s="14" t="n"/>
      <c r="G61" s="31" t="n"/>
      <c r="H61" s="31" t="n"/>
      <c r="I61" s="32" t="n"/>
      <c r="J61" s="32" t="n"/>
      <c r="K61" s="35">
        <f>IF($F61="Annulé","",IF($F61="Réalisé",$H61,$G61))</f>
        <v/>
      </c>
      <c r="L61" s="36">
        <f>IF($F61="Annulé",0,IF($F61="Réalisé",IF($J61="",0,$J61),IF($I61="",0,$I61)))</f>
        <v/>
      </c>
      <c r="M61" s="36">
        <f>IF($E61="Encaissement",$L61,IF($E61="Décaissement",-$L61,0))</f>
        <v/>
      </c>
      <c r="N61" s="18" t="n"/>
    </row>
    <row r="62">
      <c r="A62" s="14" t="n"/>
      <c r="B62" s="14" t="n"/>
      <c r="C62" s="18" t="n"/>
      <c r="D62" s="14" t="n"/>
      <c r="E62" s="14" t="n"/>
      <c r="F62" s="14" t="n"/>
      <c r="G62" s="31" t="n"/>
      <c r="H62" s="31" t="n"/>
      <c r="I62" s="32" t="n"/>
      <c r="J62" s="32" t="n"/>
      <c r="K62" s="33">
        <f>IF($F62="Annulé","",IF($F62="Réalisé",$H62,$G62))</f>
        <v/>
      </c>
      <c r="L62" s="34">
        <f>IF($F62="Annulé",0,IF($F62="Réalisé",IF($J62="",0,$J62),IF($I62="",0,$I62)))</f>
        <v/>
      </c>
      <c r="M62" s="34">
        <f>IF($E62="Encaissement",$L62,IF($E62="Décaissement",-$L62,0))</f>
        <v/>
      </c>
      <c r="N62" s="18" t="n"/>
    </row>
    <row r="63">
      <c r="A63" s="14" t="n"/>
      <c r="B63" s="14" t="n"/>
      <c r="C63" s="18" t="n"/>
      <c r="D63" s="14" t="n"/>
      <c r="E63" s="14" t="n"/>
      <c r="F63" s="14" t="n"/>
      <c r="G63" s="31" t="n"/>
      <c r="H63" s="31" t="n"/>
      <c r="I63" s="32" t="n"/>
      <c r="J63" s="32" t="n"/>
      <c r="K63" s="35">
        <f>IF($F63="Annulé","",IF($F63="Réalisé",$H63,$G63))</f>
        <v/>
      </c>
      <c r="L63" s="36">
        <f>IF($F63="Annulé",0,IF($F63="Réalisé",IF($J63="",0,$J63),IF($I63="",0,$I63)))</f>
        <v/>
      </c>
      <c r="M63" s="36">
        <f>IF($E63="Encaissement",$L63,IF($E63="Décaissement",-$L63,0))</f>
        <v/>
      </c>
      <c r="N63" s="18" t="n"/>
    </row>
    <row r="64">
      <c r="A64" s="14" t="n"/>
      <c r="B64" s="14" t="n"/>
      <c r="C64" s="18" t="n"/>
      <c r="D64" s="14" t="n"/>
      <c r="E64" s="14" t="n"/>
      <c r="F64" s="14" t="n"/>
      <c r="G64" s="31" t="n"/>
      <c r="H64" s="31" t="n"/>
      <c r="I64" s="32" t="n"/>
      <c r="J64" s="32" t="n"/>
      <c r="K64" s="33">
        <f>IF($F64="Annulé","",IF($F64="Réalisé",$H64,$G64))</f>
        <v/>
      </c>
      <c r="L64" s="34">
        <f>IF($F64="Annulé",0,IF($F64="Réalisé",IF($J64="",0,$J64),IF($I64="",0,$I64)))</f>
        <v/>
      </c>
      <c r="M64" s="34">
        <f>IF($E64="Encaissement",$L64,IF($E64="Décaissement",-$L64,0))</f>
        <v/>
      </c>
      <c r="N64" s="18" t="n"/>
    </row>
    <row r="65">
      <c r="A65" s="14" t="n"/>
      <c r="B65" s="14" t="n"/>
      <c r="C65" s="18" t="n"/>
      <c r="D65" s="14" t="n"/>
      <c r="E65" s="14" t="n"/>
      <c r="F65" s="14" t="n"/>
      <c r="G65" s="31" t="n"/>
      <c r="H65" s="31" t="n"/>
      <c r="I65" s="32" t="n"/>
      <c r="J65" s="32" t="n"/>
      <c r="K65" s="35">
        <f>IF($F65="Annulé","",IF($F65="Réalisé",$H65,$G65))</f>
        <v/>
      </c>
      <c r="L65" s="36">
        <f>IF($F65="Annulé",0,IF($F65="Réalisé",IF($J65="",0,$J65),IF($I65="",0,$I65)))</f>
        <v/>
      </c>
      <c r="M65" s="36">
        <f>IF($E65="Encaissement",$L65,IF($E65="Décaissement",-$L65,0))</f>
        <v/>
      </c>
      <c r="N65" s="18" t="n"/>
    </row>
    <row r="66">
      <c r="A66" s="14" t="n"/>
      <c r="B66" s="14" t="n"/>
      <c r="C66" s="18" t="n"/>
      <c r="D66" s="14" t="n"/>
      <c r="E66" s="14" t="n"/>
      <c r="F66" s="14" t="n"/>
      <c r="G66" s="31" t="n"/>
      <c r="H66" s="31" t="n"/>
      <c r="I66" s="32" t="n"/>
      <c r="J66" s="32" t="n"/>
      <c r="K66" s="33">
        <f>IF($F66="Annulé","",IF($F66="Réalisé",$H66,$G66))</f>
        <v/>
      </c>
      <c r="L66" s="34">
        <f>IF($F66="Annulé",0,IF($F66="Réalisé",IF($J66="",0,$J66),IF($I66="",0,$I66)))</f>
        <v/>
      </c>
      <c r="M66" s="34">
        <f>IF($E66="Encaissement",$L66,IF($E66="Décaissement",-$L66,0))</f>
        <v/>
      </c>
      <c r="N66" s="18" t="n"/>
    </row>
    <row r="67">
      <c r="A67" s="14" t="n"/>
      <c r="B67" s="14" t="n"/>
      <c r="C67" s="18" t="n"/>
      <c r="D67" s="14" t="n"/>
      <c r="E67" s="14" t="n"/>
      <c r="F67" s="14" t="n"/>
      <c r="G67" s="31" t="n"/>
      <c r="H67" s="31" t="n"/>
      <c r="I67" s="32" t="n"/>
      <c r="J67" s="32" t="n"/>
      <c r="K67" s="35">
        <f>IF($F67="Annulé","",IF($F67="Réalisé",$H67,$G67))</f>
        <v/>
      </c>
      <c r="L67" s="36">
        <f>IF($F67="Annulé",0,IF($F67="Réalisé",IF($J67="",0,$J67),IF($I67="",0,$I67)))</f>
        <v/>
      </c>
      <c r="M67" s="36">
        <f>IF($E67="Encaissement",$L67,IF($E67="Décaissement",-$L67,0))</f>
        <v/>
      </c>
      <c r="N67" s="18" t="n"/>
    </row>
    <row r="68">
      <c r="A68" s="14" t="n"/>
      <c r="B68" s="14" t="n"/>
      <c r="C68" s="18" t="n"/>
      <c r="D68" s="14" t="n"/>
      <c r="E68" s="14" t="n"/>
      <c r="F68" s="14" t="n"/>
      <c r="G68" s="31" t="n"/>
      <c r="H68" s="31" t="n"/>
      <c r="I68" s="32" t="n"/>
      <c r="J68" s="32" t="n"/>
      <c r="K68" s="33">
        <f>IF($F68="Annulé","",IF($F68="Réalisé",$H68,$G68))</f>
        <v/>
      </c>
      <c r="L68" s="34">
        <f>IF($F68="Annulé",0,IF($F68="Réalisé",IF($J68="",0,$J68),IF($I68="",0,$I68)))</f>
        <v/>
      </c>
      <c r="M68" s="34">
        <f>IF($E68="Encaissement",$L68,IF($E68="Décaissement",-$L68,0))</f>
        <v/>
      </c>
      <c r="N68" s="18" t="n"/>
    </row>
    <row r="69">
      <c r="A69" s="14" t="n"/>
      <c r="B69" s="14" t="n"/>
      <c r="C69" s="18" t="n"/>
      <c r="D69" s="14" t="n"/>
      <c r="E69" s="14" t="n"/>
      <c r="F69" s="14" t="n"/>
      <c r="G69" s="31" t="n"/>
      <c r="H69" s="31" t="n"/>
      <c r="I69" s="32" t="n"/>
      <c r="J69" s="32" t="n"/>
      <c r="K69" s="35">
        <f>IF($F69="Annulé","",IF($F69="Réalisé",$H69,$G69))</f>
        <v/>
      </c>
      <c r="L69" s="36">
        <f>IF($F69="Annulé",0,IF($F69="Réalisé",IF($J69="",0,$J69),IF($I69="",0,$I69)))</f>
        <v/>
      </c>
      <c r="M69" s="36">
        <f>IF($E69="Encaissement",$L69,IF($E69="Décaissement",-$L69,0))</f>
        <v/>
      </c>
      <c r="N69" s="18" t="n"/>
    </row>
    <row r="70">
      <c r="A70" s="14" t="n"/>
      <c r="B70" s="14" t="n"/>
      <c r="C70" s="18" t="n"/>
      <c r="D70" s="14" t="n"/>
      <c r="E70" s="14" t="n"/>
      <c r="F70" s="14" t="n"/>
      <c r="G70" s="31" t="n"/>
      <c r="H70" s="31" t="n"/>
      <c r="I70" s="32" t="n"/>
      <c r="J70" s="32" t="n"/>
      <c r="K70" s="33">
        <f>IF($F70="Annulé","",IF($F70="Réalisé",$H70,$G70))</f>
        <v/>
      </c>
      <c r="L70" s="34">
        <f>IF($F70="Annulé",0,IF($F70="Réalisé",IF($J70="",0,$J70),IF($I70="",0,$I70)))</f>
        <v/>
      </c>
      <c r="M70" s="34">
        <f>IF($E70="Encaissement",$L70,IF($E70="Décaissement",-$L70,0))</f>
        <v/>
      </c>
      <c r="N70" s="18" t="n"/>
    </row>
    <row r="71">
      <c r="A71" s="14" t="n"/>
      <c r="B71" s="14" t="n"/>
      <c r="C71" s="18" t="n"/>
      <c r="D71" s="14" t="n"/>
      <c r="E71" s="14" t="n"/>
      <c r="F71" s="14" t="n"/>
      <c r="G71" s="31" t="n"/>
      <c r="H71" s="31" t="n"/>
      <c r="I71" s="32" t="n"/>
      <c r="J71" s="32" t="n"/>
      <c r="K71" s="35">
        <f>IF($F71="Annulé","",IF($F71="Réalisé",$H71,$G71))</f>
        <v/>
      </c>
      <c r="L71" s="36">
        <f>IF($F71="Annulé",0,IF($F71="Réalisé",IF($J71="",0,$J71),IF($I71="",0,$I71)))</f>
        <v/>
      </c>
      <c r="M71" s="36">
        <f>IF($E71="Encaissement",$L71,IF($E71="Décaissement",-$L71,0))</f>
        <v/>
      </c>
      <c r="N71" s="18" t="n"/>
    </row>
    <row r="72">
      <c r="A72" s="14" t="n"/>
      <c r="B72" s="14" t="n"/>
      <c r="C72" s="18" t="n"/>
      <c r="D72" s="14" t="n"/>
      <c r="E72" s="14" t="n"/>
      <c r="F72" s="14" t="n"/>
      <c r="G72" s="31" t="n"/>
      <c r="H72" s="31" t="n"/>
      <c r="I72" s="32" t="n"/>
      <c r="J72" s="32" t="n"/>
      <c r="K72" s="33">
        <f>IF($F72="Annulé","",IF($F72="Réalisé",$H72,$G72))</f>
        <v/>
      </c>
      <c r="L72" s="34">
        <f>IF($F72="Annulé",0,IF($F72="Réalisé",IF($J72="",0,$J72),IF($I72="",0,$I72)))</f>
        <v/>
      </c>
      <c r="M72" s="34">
        <f>IF($E72="Encaissement",$L72,IF($E72="Décaissement",-$L72,0))</f>
        <v/>
      </c>
      <c r="N72" s="18" t="n"/>
    </row>
    <row r="73">
      <c r="A73" s="14" t="n"/>
      <c r="B73" s="14" t="n"/>
      <c r="C73" s="18" t="n"/>
      <c r="D73" s="14" t="n"/>
      <c r="E73" s="14" t="n"/>
      <c r="F73" s="14" t="n"/>
      <c r="G73" s="31" t="n"/>
      <c r="H73" s="31" t="n"/>
      <c r="I73" s="32" t="n"/>
      <c r="J73" s="32" t="n"/>
      <c r="K73" s="35">
        <f>IF($F73="Annulé","",IF($F73="Réalisé",$H73,$G73))</f>
        <v/>
      </c>
      <c r="L73" s="36">
        <f>IF($F73="Annulé",0,IF($F73="Réalisé",IF($J73="",0,$J73),IF($I73="",0,$I73)))</f>
        <v/>
      </c>
      <c r="M73" s="36">
        <f>IF($E73="Encaissement",$L73,IF($E73="Décaissement",-$L73,0))</f>
        <v/>
      </c>
      <c r="N73" s="18" t="n"/>
    </row>
    <row r="74">
      <c r="A74" s="14" t="n"/>
      <c r="B74" s="14" t="n"/>
      <c r="C74" s="18" t="n"/>
      <c r="D74" s="14" t="n"/>
      <c r="E74" s="14" t="n"/>
      <c r="F74" s="14" t="n"/>
      <c r="G74" s="31" t="n"/>
      <c r="H74" s="31" t="n"/>
      <c r="I74" s="32" t="n"/>
      <c r="J74" s="32" t="n"/>
      <c r="K74" s="33">
        <f>IF($F74="Annulé","",IF($F74="Réalisé",$H74,$G74))</f>
        <v/>
      </c>
      <c r="L74" s="34">
        <f>IF($F74="Annulé",0,IF($F74="Réalisé",IF($J74="",0,$J74),IF($I74="",0,$I74)))</f>
        <v/>
      </c>
      <c r="M74" s="34">
        <f>IF($E74="Encaissement",$L74,IF($E74="Décaissement",-$L74,0))</f>
        <v/>
      </c>
      <c r="N74" s="18" t="n"/>
    </row>
    <row r="75">
      <c r="A75" s="14" t="n"/>
      <c r="B75" s="14" t="n"/>
      <c r="C75" s="18" t="n"/>
      <c r="D75" s="14" t="n"/>
      <c r="E75" s="14" t="n"/>
      <c r="F75" s="14" t="n"/>
      <c r="G75" s="31" t="n"/>
      <c r="H75" s="31" t="n"/>
      <c r="I75" s="32" t="n"/>
      <c r="J75" s="32" t="n"/>
      <c r="K75" s="35">
        <f>IF($F75="Annulé","",IF($F75="Réalisé",$H75,$G75))</f>
        <v/>
      </c>
      <c r="L75" s="36">
        <f>IF($F75="Annulé",0,IF($F75="Réalisé",IF($J75="",0,$J75),IF($I75="",0,$I75)))</f>
        <v/>
      </c>
      <c r="M75" s="36">
        <f>IF($E75="Encaissement",$L75,IF($E75="Décaissement",-$L75,0))</f>
        <v/>
      </c>
      <c r="N75" s="18" t="n"/>
    </row>
    <row r="76">
      <c r="A76" s="14" t="n"/>
      <c r="B76" s="14" t="n"/>
      <c r="C76" s="18" t="n"/>
      <c r="D76" s="14" t="n"/>
      <c r="E76" s="14" t="n"/>
      <c r="F76" s="14" t="n"/>
      <c r="G76" s="31" t="n"/>
      <c r="H76" s="31" t="n"/>
      <c r="I76" s="32" t="n"/>
      <c r="J76" s="32" t="n"/>
      <c r="K76" s="33">
        <f>IF($F76="Annulé","",IF($F76="Réalisé",$H76,$G76))</f>
        <v/>
      </c>
      <c r="L76" s="34">
        <f>IF($F76="Annulé",0,IF($F76="Réalisé",IF($J76="",0,$J76),IF($I76="",0,$I76)))</f>
        <v/>
      </c>
      <c r="M76" s="34">
        <f>IF($E76="Encaissement",$L76,IF($E76="Décaissement",-$L76,0))</f>
        <v/>
      </c>
      <c r="N76" s="18" t="n"/>
    </row>
    <row r="77">
      <c r="A77" s="14" t="n"/>
      <c r="B77" s="14" t="n"/>
      <c r="C77" s="18" t="n"/>
      <c r="D77" s="14" t="n"/>
      <c r="E77" s="14" t="n"/>
      <c r="F77" s="14" t="n"/>
      <c r="G77" s="31" t="n"/>
      <c r="H77" s="31" t="n"/>
      <c r="I77" s="32" t="n"/>
      <c r="J77" s="32" t="n"/>
      <c r="K77" s="35">
        <f>IF($F77="Annulé","",IF($F77="Réalisé",$H77,$G77))</f>
        <v/>
      </c>
      <c r="L77" s="36">
        <f>IF($F77="Annulé",0,IF($F77="Réalisé",IF($J77="",0,$J77),IF($I77="",0,$I77)))</f>
        <v/>
      </c>
      <c r="M77" s="36">
        <f>IF($E77="Encaissement",$L77,IF($E77="Décaissement",-$L77,0))</f>
        <v/>
      </c>
      <c r="N77" s="18" t="n"/>
    </row>
    <row r="78">
      <c r="A78" s="14" t="n"/>
      <c r="B78" s="14" t="n"/>
      <c r="C78" s="18" t="n"/>
      <c r="D78" s="14" t="n"/>
      <c r="E78" s="14" t="n"/>
      <c r="F78" s="14" t="n"/>
      <c r="G78" s="31" t="n"/>
      <c r="H78" s="31" t="n"/>
      <c r="I78" s="32" t="n"/>
      <c r="J78" s="32" t="n"/>
      <c r="K78" s="33">
        <f>IF($F78="Annulé","",IF($F78="Réalisé",$H78,$G78))</f>
        <v/>
      </c>
      <c r="L78" s="34">
        <f>IF($F78="Annulé",0,IF($F78="Réalisé",IF($J78="",0,$J78),IF($I78="",0,$I78)))</f>
        <v/>
      </c>
      <c r="M78" s="34">
        <f>IF($E78="Encaissement",$L78,IF($E78="Décaissement",-$L78,0))</f>
        <v/>
      </c>
      <c r="N78" s="18" t="n"/>
    </row>
    <row r="79">
      <c r="A79" s="14" t="n"/>
      <c r="B79" s="14" t="n"/>
      <c r="C79" s="18" t="n"/>
      <c r="D79" s="14" t="n"/>
      <c r="E79" s="14" t="n"/>
      <c r="F79" s="14" t="n"/>
      <c r="G79" s="31" t="n"/>
      <c r="H79" s="31" t="n"/>
      <c r="I79" s="32" t="n"/>
      <c r="J79" s="32" t="n"/>
      <c r="K79" s="35">
        <f>IF($F79="Annulé","",IF($F79="Réalisé",$H79,$G79))</f>
        <v/>
      </c>
      <c r="L79" s="36">
        <f>IF($F79="Annulé",0,IF($F79="Réalisé",IF($J79="",0,$J79),IF($I79="",0,$I79)))</f>
        <v/>
      </c>
      <c r="M79" s="36">
        <f>IF($E79="Encaissement",$L79,IF($E79="Décaissement",-$L79,0))</f>
        <v/>
      </c>
      <c r="N79" s="18" t="n"/>
    </row>
    <row r="80">
      <c r="A80" s="14" t="n"/>
      <c r="B80" s="14" t="n"/>
      <c r="C80" s="18" t="n"/>
      <c r="D80" s="14" t="n"/>
      <c r="E80" s="14" t="n"/>
      <c r="F80" s="14" t="n"/>
      <c r="G80" s="31" t="n"/>
      <c r="H80" s="31" t="n"/>
      <c r="I80" s="32" t="n"/>
      <c r="J80" s="32" t="n"/>
      <c r="K80" s="33">
        <f>IF($F80="Annulé","",IF($F80="Réalisé",$H80,$G80))</f>
        <v/>
      </c>
      <c r="L80" s="34">
        <f>IF($F80="Annulé",0,IF($F80="Réalisé",IF($J80="",0,$J80),IF($I80="",0,$I80)))</f>
        <v/>
      </c>
      <c r="M80" s="34">
        <f>IF($E80="Encaissement",$L80,IF($E80="Décaissement",-$L80,0))</f>
        <v/>
      </c>
      <c r="N80" s="18" t="n"/>
    </row>
    <row r="81">
      <c r="A81" s="14" t="n"/>
      <c r="B81" s="14" t="n"/>
      <c r="C81" s="18" t="n"/>
      <c r="D81" s="14" t="n"/>
      <c r="E81" s="14" t="n"/>
      <c r="F81" s="14" t="n"/>
      <c r="G81" s="31" t="n"/>
      <c r="H81" s="31" t="n"/>
      <c r="I81" s="32" t="n"/>
      <c r="J81" s="32" t="n"/>
      <c r="K81" s="35">
        <f>IF($F81="Annulé","",IF($F81="Réalisé",$H81,$G81))</f>
        <v/>
      </c>
      <c r="L81" s="36">
        <f>IF($F81="Annulé",0,IF($F81="Réalisé",IF($J81="",0,$J81),IF($I81="",0,$I81)))</f>
        <v/>
      </c>
      <c r="M81" s="36">
        <f>IF($E81="Encaissement",$L81,IF($E81="Décaissement",-$L81,0))</f>
        <v/>
      </c>
      <c r="N81" s="18" t="n"/>
    </row>
    <row r="82">
      <c r="A82" s="14" t="n"/>
      <c r="B82" s="14" t="n"/>
      <c r="C82" s="18" t="n"/>
      <c r="D82" s="14" t="n"/>
      <c r="E82" s="14" t="n"/>
      <c r="F82" s="14" t="n"/>
      <c r="G82" s="31" t="n"/>
      <c r="H82" s="31" t="n"/>
      <c r="I82" s="32" t="n"/>
      <c r="J82" s="32" t="n"/>
      <c r="K82" s="33">
        <f>IF($F82="Annulé","",IF($F82="Réalisé",$H82,$G82))</f>
        <v/>
      </c>
      <c r="L82" s="34">
        <f>IF($F82="Annulé",0,IF($F82="Réalisé",IF($J82="",0,$J82),IF($I82="",0,$I82)))</f>
        <v/>
      </c>
      <c r="M82" s="34">
        <f>IF($E82="Encaissement",$L82,IF($E82="Décaissement",-$L82,0))</f>
        <v/>
      </c>
      <c r="N82" s="18" t="n"/>
    </row>
    <row r="83">
      <c r="A83" s="14" t="n"/>
      <c r="B83" s="14" t="n"/>
      <c r="C83" s="18" t="n"/>
      <c r="D83" s="14" t="n"/>
      <c r="E83" s="14" t="n"/>
      <c r="F83" s="14" t="n"/>
      <c r="G83" s="31" t="n"/>
      <c r="H83" s="31" t="n"/>
      <c r="I83" s="32" t="n"/>
      <c r="J83" s="32" t="n"/>
      <c r="K83" s="35">
        <f>IF($F83="Annulé","",IF($F83="Réalisé",$H83,$G83))</f>
        <v/>
      </c>
      <c r="L83" s="36">
        <f>IF($F83="Annulé",0,IF($F83="Réalisé",IF($J83="",0,$J83),IF($I83="",0,$I83)))</f>
        <v/>
      </c>
      <c r="M83" s="36">
        <f>IF($E83="Encaissement",$L83,IF($E83="Décaissement",-$L83,0))</f>
        <v/>
      </c>
      <c r="N83" s="18" t="n"/>
    </row>
    <row r="84">
      <c r="A84" s="14" t="n"/>
      <c r="B84" s="14" t="n"/>
      <c r="C84" s="18" t="n"/>
      <c r="D84" s="14" t="n"/>
      <c r="E84" s="14" t="n"/>
      <c r="F84" s="14" t="n"/>
      <c r="G84" s="31" t="n"/>
      <c r="H84" s="31" t="n"/>
      <c r="I84" s="32" t="n"/>
      <c r="J84" s="32" t="n"/>
      <c r="K84" s="33">
        <f>IF($F84="Annulé","",IF($F84="Réalisé",$H84,$G84))</f>
        <v/>
      </c>
      <c r="L84" s="34">
        <f>IF($F84="Annulé",0,IF($F84="Réalisé",IF($J84="",0,$J84),IF($I84="",0,$I84)))</f>
        <v/>
      </c>
      <c r="M84" s="34">
        <f>IF($E84="Encaissement",$L84,IF($E84="Décaissement",-$L84,0))</f>
        <v/>
      </c>
      <c r="N84" s="18" t="n"/>
    </row>
    <row r="85">
      <c r="A85" s="14" t="n"/>
      <c r="B85" s="14" t="n"/>
      <c r="C85" s="18" t="n"/>
      <c r="D85" s="14" t="n"/>
      <c r="E85" s="14" t="n"/>
      <c r="F85" s="14" t="n"/>
      <c r="G85" s="31" t="n"/>
      <c r="H85" s="31" t="n"/>
      <c r="I85" s="32" t="n"/>
      <c r="J85" s="32" t="n"/>
      <c r="K85" s="35">
        <f>IF($F85="Annulé","",IF($F85="Réalisé",$H85,$G85))</f>
        <v/>
      </c>
      <c r="L85" s="36">
        <f>IF($F85="Annulé",0,IF($F85="Réalisé",IF($J85="",0,$J85),IF($I85="",0,$I85)))</f>
        <v/>
      </c>
      <c r="M85" s="36">
        <f>IF($E85="Encaissement",$L85,IF($E85="Décaissement",-$L85,0))</f>
        <v/>
      </c>
      <c r="N85" s="18" t="n"/>
    </row>
    <row r="86">
      <c r="A86" s="14" t="n"/>
      <c r="B86" s="14" t="n"/>
      <c r="C86" s="18" t="n"/>
      <c r="D86" s="14" t="n"/>
      <c r="E86" s="14" t="n"/>
      <c r="F86" s="14" t="n"/>
      <c r="G86" s="31" t="n"/>
      <c r="H86" s="31" t="n"/>
      <c r="I86" s="32" t="n"/>
      <c r="J86" s="32" t="n"/>
      <c r="K86" s="33">
        <f>IF($F86="Annulé","",IF($F86="Réalisé",$H86,$G86))</f>
        <v/>
      </c>
      <c r="L86" s="34">
        <f>IF($F86="Annulé",0,IF($F86="Réalisé",IF($J86="",0,$J86),IF($I86="",0,$I86)))</f>
        <v/>
      </c>
      <c r="M86" s="34">
        <f>IF($E86="Encaissement",$L86,IF($E86="Décaissement",-$L86,0))</f>
        <v/>
      </c>
      <c r="N86" s="18" t="n"/>
    </row>
    <row r="87">
      <c r="A87" s="14" t="n"/>
      <c r="B87" s="14" t="n"/>
      <c r="C87" s="18" t="n"/>
      <c r="D87" s="14" t="n"/>
      <c r="E87" s="14" t="n"/>
      <c r="F87" s="14" t="n"/>
      <c r="G87" s="31" t="n"/>
      <c r="H87" s="31" t="n"/>
      <c r="I87" s="32" t="n"/>
      <c r="J87" s="32" t="n"/>
      <c r="K87" s="35">
        <f>IF($F87="Annulé","",IF($F87="Réalisé",$H87,$G87))</f>
        <v/>
      </c>
      <c r="L87" s="36">
        <f>IF($F87="Annulé",0,IF($F87="Réalisé",IF($J87="",0,$J87),IF($I87="",0,$I87)))</f>
        <v/>
      </c>
      <c r="M87" s="36">
        <f>IF($E87="Encaissement",$L87,IF($E87="Décaissement",-$L87,0))</f>
        <v/>
      </c>
      <c r="N87" s="18" t="n"/>
    </row>
    <row r="88">
      <c r="A88" s="14" t="n"/>
      <c r="B88" s="14" t="n"/>
      <c r="C88" s="18" t="n"/>
      <c r="D88" s="14" t="n"/>
      <c r="E88" s="14" t="n"/>
      <c r="F88" s="14" t="n"/>
      <c r="G88" s="31" t="n"/>
      <c r="H88" s="31" t="n"/>
      <c r="I88" s="32" t="n"/>
      <c r="J88" s="32" t="n"/>
      <c r="K88" s="33">
        <f>IF($F88="Annulé","",IF($F88="Réalisé",$H88,$G88))</f>
        <v/>
      </c>
      <c r="L88" s="34">
        <f>IF($F88="Annulé",0,IF($F88="Réalisé",IF($J88="",0,$J88),IF($I88="",0,$I88)))</f>
        <v/>
      </c>
      <c r="M88" s="34">
        <f>IF($E88="Encaissement",$L88,IF($E88="Décaissement",-$L88,0))</f>
        <v/>
      </c>
      <c r="N88" s="18" t="n"/>
    </row>
    <row r="89">
      <c r="A89" s="14" t="n"/>
      <c r="B89" s="14" t="n"/>
      <c r="C89" s="18" t="n"/>
      <c r="D89" s="14" t="n"/>
      <c r="E89" s="14" t="n"/>
      <c r="F89" s="14" t="n"/>
      <c r="G89" s="31" t="n"/>
      <c r="H89" s="31" t="n"/>
      <c r="I89" s="32" t="n"/>
      <c r="J89" s="32" t="n"/>
      <c r="K89" s="35">
        <f>IF($F89="Annulé","",IF($F89="Réalisé",$H89,$G89))</f>
        <v/>
      </c>
      <c r="L89" s="36">
        <f>IF($F89="Annulé",0,IF($F89="Réalisé",IF($J89="",0,$J89),IF($I89="",0,$I89)))</f>
        <v/>
      </c>
      <c r="M89" s="36">
        <f>IF($E89="Encaissement",$L89,IF($E89="Décaissement",-$L89,0))</f>
        <v/>
      </c>
      <c r="N89" s="18" t="n"/>
    </row>
    <row r="90">
      <c r="A90" s="14" t="n"/>
      <c r="B90" s="14" t="n"/>
      <c r="C90" s="18" t="n"/>
      <c r="D90" s="14" t="n"/>
      <c r="E90" s="14" t="n"/>
      <c r="F90" s="14" t="n"/>
      <c r="G90" s="31" t="n"/>
      <c r="H90" s="31" t="n"/>
      <c r="I90" s="32" t="n"/>
      <c r="J90" s="32" t="n"/>
      <c r="K90" s="33">
        <f>IF($F90="Annulé","",IF($F90="Réalisé",$H90,$G90))</f>
        <v/>
      </c>
      <c r="L90" s="34">
        <f>IF($F90="Annulé",0,IF($F90="Réalisé",IF($J90="",0,$J90),IF($I90="",0,$I90)))</f>
        <v/>
      </c>
      <c r="M90" s="34">
        <f>IF($E90="Encaissement",$L90,IF($E90="Décaissement",-$L90,0))</f>
        <v/>
      </c>
      <c r="N90" s="18" t="n"/>
    </row>
    <row r="91">
      <c r="A91" s="14" t="n"/>
      <c r="B91" s="14" t="n"/>
      <c r="C91" s="18" t="n"/>
      <c r="D91" s="14" t="n"/>
      <c r="E91" s="14" t="n"/>
      <c r="F91" s="14" t="n"/>
      <c r="G91" s="31" t="n"/>
      <c r="H91" s="31" t="n"/>
      <c r="I91" s="32" t="n"/>
      <c r="J91" s="32" t="n"/>
      <c r="K91" s="35">
        <f>IF($F91="Annulé","",IF($F91="Réalisé",$H91,$G91))</f>
        <v/>
      </c>
      <c r="L91" s="36">
        <f>IF($F91="Annulé",0,IF($F91="Réalisé",IF($J91="",0,$J91),IF($I91="",0,$I91)))</f>
        <v/>
      </c>
      <c r="M91" s="36">
        <f>IF($E91="Encaissement",$L91,IF($E91="Décaissement",-$L91,0))</f>
        <v/>
      </c>
      <c r="N91" s="18" t="n"/>
    </row>
    <row r="92">
      <c r="A92" s="14" t="n"/>
      <c r="B92" s="14" t="n"/>
      <c r="C92" s="18" t="n"/>
      <c r="D92" s="14" t="n"/>
      <c r="E92" s="14" t="n"/>
      <c r="F92" s="14" t="n"/>
      <c r="G92" s="31" t="n"/>
      <c r="H92" s="31" t="n"/>
      <c r="I92" s="32" t="n"/>
      <c r="J92" s="32" t="n"/>
      <c r="K92" s="33">
        <f>IF($F92="Annulé","",IF($F92="Réalisé",$H92,$G92))</f>
        <v/>
      </c>
      <c r="L92" s="34">
        <f>IF($F92="Annulé",0,IF($F92="Réalisé",IF($J92="",0,$J92),IF($I92="",0,$I92)))</f>
        <v/>
      </c>
      <c r="M92" s="34">
        <f>IF($E92="Encaissement",$L92,IF($E92="Décaissement",-$L92,0))</f>
        <v/>
      </c>
      <c r="N92" s="18" t="n"/>
    </row>
    <row r="93">
      <c r="A93" s="14" t="n"/>
      <c r="B93" s="14" t="n"/>
      <c r="C93" s="18" t="n"/>
      <c r="D93" s="14" t="n"/>
      <c r="E93" s="14" t="n"/>
      <c r="F93" s="14" t="n"/>
      <c r="G93" s="31" t="n"/>
      <c r="H93" s="31" t="n"/>
      <c r="I93" s="32" t="n"/>
      <c r="J93" s="32" t="n"/>
      <c r="K93" s="35">
        <f>IF($F93="Annulé","",IF($F93="Réalisé",$H93,$G93))</f>
        <v/>
      </c>
      <c r="L93" s="36">
        <f>IF($F93="Annulé",0,IF($F93="Réalisé",IF($J93="",0,$J93),IF($I93="",0,$I93)))</f>
        <v/>
      </c>
      <c r="M93" s="36">
        <f>IF($E93="Encaissement",$L93,IF($E93="Décaissement",-$L93,0))</f>
        <v/>
      </c>
      <c r="N93" s="18" t="n"/>
    </row>
    <row r="94">
      <c r="A94" s="14" t="n"/>
      <c r="B94" s="14" t="n"/>
      <c r="C94" s="18" t="n"/>
      <c r="D94" s="14" t="n"/>
      <c r="E94" s="14" t="n"/>
      <c r="F94" s="14" t="n"/>
      <c r="G94" s="31" t="n"/>
      <c r="H94" s="31" t="n"/>
      <c r="I94" s="32" t="n"/>
      <c r="J94" s="32" t="n"/>
      <c r="K94" s="33">
        <f>IF($F94="Annulé","",IF($F94="Réalisé",$H94,$G94))</f>
        <v/>
      </c>
      <c r="L94" s="34">
        <f>IF($F94="Annulé",0,IF($F94="Réalisé",IF($J94="",0,$J94),IF($I94="",0,$I94)))</f>
        <v/>
      </c>
      <c r="M94" s="34">
        <f>IF($E94="Encaissement",$L94,IF($E94="Décaissement",-$L94,0))</f>
        <v/>
      </c>
      <c r="N94" s="18" t="n"/>
    </row>
    <row r="95">
      <c r="A95" s="14" t="n"/>
      <c r="B95" s="14" t="n"/>
      <c r="C95" s="18" t="n"/>
      <c r="D95" s="14" t="n"/>
      <c r="E95" s="14" t="n"/>
      <c r="F95" s="14" t="n"/>
      <c r="G95" s="31" t="n"/>
      <c r="H95" s="31" t="n"/>
      <c r="I95" s="32" t="n"/>
      <c r="J95" s="32" t="n"/>
      <c r="K95" s="35">
        <f>IF($F95="Annulé","",IF($F95="Réalisé",$H95,$G95))</f>
        <v/>
      </c>
      <c r="L95" s="36">
        <f>IF($F95="Annulé",0,IF($F95="Réalisé",IF($J95="",0,$J95),IF($I95="",0,$I95)))</f>
        <v/>
      </c>
      <c r="M95" s="36">
        <f>IF($E95="Encaissement",$L95,IF($E95="Décaissement",-$L95,0))</f>
        <v/>
      </c>
      <c r="N95" s="18" t="n"/>
    </row>
    <row r="96">
      <c r="A96" s="14" t="n"/>
      <c r="B96" s="14" t="n"/>
      <c r="C96" s="18" t="n"/>
      <c r="D96" s="14" t="n"/>
      <c r="E96" s="14" t="n"/>
      <c r="F96" s="14" t="n"/>
      <c r="G96" s="31" t="n"/>
      <c r="H96" s="31" t="n"/>
      <c r="I96" s="32" t="n"/>
      <c r="J96" s="32" t="n"/>
      <c r="K96" s="33">
        <f>IF($F96="Annulé","",IF($F96="Réalisé",$H96,$G96))</f>
        <v/>
      </c>
      <c r="L96" s="34">
        <f>IF($F96="Annulé",0,IF($F96="Réalisé",IF($J96="",0,$J96),IF($I96="",0,$I96)))</f>
        <v/>
      </c>
      <c r="M96" s="34">
        <f>IF($E96="Encaissement",$L96,IF($E96="Décaissement",-$L96,0))</f>
        <v/>
      </c>
      <c r="N96" s="18" t="n"/>
    </row>
    <row r="97">
      <c r="A97" s="14" t="n"/>
      <c r="B97" s="14" t="n"/>
      <c r="C97" s="18" t="n"/>
      <c r="D97" s="14" t="n"/>
      <c r="E97" s="14" t="n"/>
      <c r="F97" s="14" t="n"/>
      <c r="G97" s="31" t="n"/>
      <c r="H97" s="31" t="n"/>
      <c r="I97" s="32" t="n"/>
      <c r="J97" s="32" t="n"/>
      <c r="K97" s="35">
        <f>IF($F97="Annulé","",IF($F97="Réalisé",$H97,$G97))</f>
        <v/>
      </c>
      <c r="L97" s="36">
        <f>IF($F97="Annulé",0,IF($F97="Réalisé",IF($J97="",0,$J97),IF($I97="",0,$I97)))</f>
        <v/>
      </c>
      <c r="M97" s="36">
        <f>IF($E97="Encaissement",$L97,IF($E97="Décaissement",-$L97,0))</f>
        <v/>
      </c>
      <c r="N97" s="18" t="n"/>
    </row>
    <row r="98">
      <c r="A98" s="14" t="n"/>
      <c r="B98" s="14" t="n"/>
      <c r="C98" s="18" t="n"/>
      <c r="D98" s="14" t="n"/>
      <c r="E98" s="14" t="n"/>
      <c r="F98" s="14" t="n"/>
      <c r="G98" s="31" t="n"/>
      <c r="H98" s="31" t="n"/>
      <c r="I98" s="32" t="n"/>
      <c r="J98" s="32" t="n"/>
      <c r="K98" s="33">
        <f>IF($F98="Annulé","",IF($F98="Réalisé",$H98,$G98))</f>
        <v/>
      </c>
      <c r="L98" s="34">
        <f>IF($F98="Annulé",0,IF($F98="Réalisé",IF($J98="",0,$J98),IF($I98="",0,$I98)))</f>
        <v/>
      </c>
      <c r="M98" s="34">
        <f>IF($E98="Encaissement",$L98,IF($E98="Décaissement",-$L98,0))</f>
        <v/>
      </c>
      <c r="N98" s="18" t="n"/>
    </row>
    <row r="99">
      <c r="A99" s="14" t="n"/>
      <c r="B99" s="14" t="n"/>
      <c r="C99" s="18" t="n"/>
      <c r="D99" s="14" t="n"/>
      <c r="E99" s="14" t="n"/>
      <c r="F99" s="14" t="n"/>
      <c r="G99" s="31" t="n"/>
      <c r="H99" s="31" t="n"/>
      <c r="I99" s="32" t="n"/>
      <c r="J99" s="32" t="n"/>
      <c r="K99" s="35">
        <f>IF($F99="Annulé","",IF($F99="Réalisé",$H99,$G99))</f>
        <v/>
      </c>
      <c r="L99" s="36">
        <f>IF($F99="Annulé",0,IF($F99="Réalisé",IF($J99="",0,$J99),IF($I99="",0,$I99)))</f>
        <v/>
      </c>
      <c r="M99" s="36">
        <f>IF($E99="Encaissement",$L99,IF($E99="Décaissement",-$L99,0))</f>
        <v/>
      </c>
      <c r="N99" s="18" t="n"/>
    </row>
    <row r="100">
      <c r="A100" s="14" t="n"/>
      <c r="B100" s="14" t="n"/>
      <c r="C100" s="18" t="n"/>
      <c r="D100" s="14" t="n"/>
      <c r="E100" s="14" t="n"/>
      <c r="F100" s="14" t="n"/>
      <c r="G100" s="31" t="n"/>
      <c r="H100" s="31" t="n"/>
      <c r="I100" s="32" t="n"/>
      <c r="J100" s="32" t="n"/>
      <c r="K100" s="33">
        <f>IF($F100="Annulé","",IF($F100="Réalisé",$H100,$G100))</f>
        <v/>
      </c>
      <c r="L100" s="34">
        <f>IF($F100="Annulé",0,IF($F100="Réalisé",IF($J100="",0,$J100),IF($I100="",0,$I100)))</f>
        <v/>
      </c>
      <c r="M100" s="34">
        <f>IF($E100="Encaissement",$L100,IF($E100="Décaissement",-$L100,0))</f>
        <v/>
      </c>
      <c r="N100" s="18" t="n"/>
    </row>
    <row r="101">
      <c r="A101" s="14" t="n"/>
      <c r="B101" s="14" t="n"/>
      <c r="C101" s="18" t="n"/>
      <c r="D101" s="14" t="n"/>
      <c r="E101" s="14" t="n"/>
      <c r="F101" s="14" t="n"/>
      <c r="G101" s="31" t="n"/>
      <c r="H101" s="31" t="n"/>
      <c r="I101" s="32" t="n"/>
      <c r="J101" s="32" t="n"/>
      <c r="K101" s="35">
        <f>IF($F101="Annulé","",IF($F101="Réalisé",$H101,$G101))</f>
        <v/>
      </c>
      <c r="L101" s="36">
        <f>IF($F101="Annulé",0,IF($F101="Réalisé",IF($J101="",0,$J101),IF($I101="",0,$I101)))</f>
        <v/>
      </c>
      <c r="M101" s="36">
        <f>IF($E101="Encaissement",$L101,IF($E101="Décaissement",-$L101,0))</f>
        <v/>
      </c>
      <c r="N101" s="18" t="n"/>
    </row>
    <row r="102">
      <c r="A102" s="14" t="n"/>
      <c r="B102" s="14" t="n"/>
      <c r="C102" s="18" t="n"/>
      <c r="D102" s="14" t="n"/>
      <c r="E102" s="14" t="n"/>
      <c r="F102" s="14" t="n"/>
      <c r="G102" s="31" t="n"/>
      <c r="H102" s="31" t="n"/>
      <c r="I102" s="32" t="n"/>
      <c r="J102" s="32" t="n"/>
      <c r="K102" s="33">
        <f>IF($F102="Annulé","",IF($F102="Réalisé",$H102,$G102))</f>
        <v/>
      </c>
      <c r="L102" s="34">
        <f>IF($F102="Annulé",0,IF($F102="Réalisé",IF($J102="",0,$J102),IF($I102="",0,$I102)))</f>
        <v/>
      </c>
      <c r="M102" s="34">
        <f>IF($E102="Encaissement",$L102,IF($E102="Décaissement",-$L102,0))</f>
        <v/>
      </c>
      <c r="N102" s="18" t="n"/>
    </row>
    <row r="103">
      <c r="A103" s="14" t="n"/>
      <c r="B103" s="14" t="n"/>
      <c r="C103" s="18" t="n"/>
      <c r="D103" s="14" t="n"/>
      <c r="E103" s="14" t="n"/>
      <c r="F103" s="14" t="n"/>
      <c r="G103" s="31" t="n"/>
      <c r="H103" s="31" t="n"/>
      <c r="I103" s="32" t="n"/>
      <c r="J103" s="32" t="n"/>
      <c r="K103" s="35">
        <f>IF($F103="Annulé","",IF($F103="Réalisé",$H103,$G103))</f>
        <v/>
      </c>
      <c r="L103" s="36">
        <f>IF($F103="Annulé",0,IF($F103="Réalisé",IF($J103="",0,$J103),IF($I103="",0,$I103)))</f>
        <v/>
      </c>
      <c r="M103" s="36">
        <f>IF($E103="Encaissement",$L103,IF($E103="Décaissement",-$L103,0))</f>
        <v/>
      </c>
      <c r="N103" s="18" t="n"/>
    </row>
    <row r="104">
      <c r="A104" s="14" t="n"/>
      <c r="B104" s="14" t="n"/>
      <c r="C104" s="18" t="n"/>
      <c r="D104" s="14" t="n"/>
      <c r="E104" s="14" t="n"/>
      <c r="F104" s="14" t="n"/>
      <c r="G104" s="31" t="n"/>
      <c r="H104" s="31" t="n"/>
      <c r="I104" s="32" t="n"/>
      <c r="J104" s="32" t="n"/>
      <c r="K104" s="33">
        <f>IF($F104="Annulé","",IF($F104="Réalisé",$H104,$G104))</f>
        <v/>
      </c>
      <c r="L104" s="34">
        <f>IF($F104="Annulé",0,IF($F104="Réalisé",IF($J104="",0,$J104),IF($I104="",0,$I104)))</f>
        <v/>
      </c>
      <c r="M104" s="34">
        <f>IF($E104="Encaissement",$L104,IF($E104="Décaissement",-$L104,0))</f>
        <v/>
      </c>
      <c r="N104" s="18" t="n"/>
    </row>
    <row r="105">
      <c r="A105" s="14" t="n"/>
      <c r="B105" s="14" t="n"/>
      <c r="C105" s="18" t="n"/>
      <c r="D105" s="14" t="n"/>
      <c r="E105" s="14" t="n"/>
      <c r="F105" s="14" t="n"/>
      <c r="G105" s="31" t="n"/>
      <c r="H105" s="31" t="n"/>
      <c r="I105" s="32" t="n"/>
      <c r="J105" s="32" t="n"/>
      <c r="K105" s="35">
        <f>IF($F105="Annulé","",IF($F105="Réalisé",$H105,$G105))</f>
        <v/>
      </c>
      <c r="L105" s="36">
        <f>IF($F105="Annulé",0,IF($F105="Réalisé",IF($J105="",0,$J105),IF($I105="",0,$I105)))</f>
        <v/>
      </c>
      <c r="M105" s="36">
        <f>IF($E105="Encaissement",$L105,IF($E105="Décaissement",-$L105,0))</f>
        <v/>
      </c>
      <c r="N105" s="18" t="n"/>
    </row>
    <row r="106">
      <c r="A106" s="14" t="n"/>
      <c r="B106" s="14" t="n"/>
      <c r="C106" s="18" t="n"/>
      <c r="D106" s="14" t="n"/>
      <c r="E106" s="14" t="n"/>
      <c r="F106" s="14" t="n"/>
      <c r="G106" s="31" t="n"/>
      <c r="H106" s="31" t="n"/>
      <c r="I106" s="32" t="n"/>
      <c r="J106" s="32" t="n"/>
      <c r="K106" s="33">
        <f>IF($F106="Annulé","",IF($F106="Réalisé",$H106,$G106))</f>
        <v/>
      </c>
      <c r="L106" s="34">
        <f>IF($F106="Annulé",0,IF($F106="Réalisé",IF($J106="",0,$J106),IF($I106="",0,$I106)))</f>
        <v/>
      </c>
      <c r="M106" s="34">
        <f>IF($E106="Encaissement",$L106,IF($E106="Décaissement",-$L106,0))</f>
        <v/>
      </c>
      <c r="N106" s="18" t="n"/>
    </row>
    <row r="107">
      <c r="A107" s="14" t="n"/>
      <c r="B107" s="14" t="n"/>
      <c r="C107" s="18" t="n"/>
      <c r="D107" s="14" t="n"/>
      <c r="E107" s="14" t="n"/>
      <c r="F107" s="14" t="n"/>
      <c r="G107" s="31" t="n"/>
      <c r="H107" s="31" t="n"/>
      <c r="I107" s="32" t="n"/>
      <c r="J107" s="32" t="n"/>
      <c r="K107" s="35">
        <f>IF($F107="Annulé","",IF($F107="Réalisé",$H107,$G107))</f>
        <v/>
      </c>
      <c r="L107" s="36">
        <f>IF($F107="Annulé",0,IF($F107="Réalisé",IF($J107="",0,$J107),IF($I107="",0,$I107)))</f>
        <v/>
      </c>
      <c r="M107" s="36">
        <f>IF($E107="Encaissement",$L107,IF($E107="Décaissement",-$L107,0))</f>
        <v/>
      </c>
      <c r="N107" s="18" t="n"/>
    </row>
    <row r="108">
      <c r="A108" s="14" t="n"/>
      <c r="B108" s="14" t="n"/>
      <c r="C108" s="18" t="n"/>
      <c r="D108" s="14" t="n"/>
      <c r="E108" s="14" t="n"/>
      <c r="F108" s="14" t="n"/>
      <c r="G108" s="31" t="n"/>
      <c r="H108" s="31" t="n"/>
      <c r="I108" s="32" t="n"/>
      <c r="J108" s="32" t="n"/>
      <c r="K108" s="33">
        <f>IF($F108="Annulé","",IF($F108="Réalisé",$H108,$G108))</f>
        <v/>
      </c>
      <c r="L108" s="34">
        <f>IF($F108="Annulé",0,IF($F108="Réalisé",IF($J108="",0,$J108),IF($I108="",0,$I108)))</f>
        <v/>
      </c>
      <c r="M108" s="34">
        <f>IF($E108="Encaissement",$L108,IF($E108="Décaissement",-$L108,0))</f>
        <v/>
      </c>
      <c r="N108" s="18" t="n"/>
    </row>
    <row r="109">
      <c r="A109" s="14" t="n"/>
      <c r="B109" s="14" t="n"/>
      <c r="C109" s="18" t="n"/>
      <c r="D109" s="14" t="n"/>
      <c r="E109" s="14" t="n"/>
      <c r="F109" s="14" t="n"/>
      <c r="G109" s="31" t="n"/>
      <c r="H109" s="31" t="n"/>
      <c r="I109" s="32" t="n"/>
      <c r="J109" s="32" t="n"/>
      <c r="K109" s="35">
        <f>IF($F109="Annulé","",IF($F109="Réalisé",$H109,$G109))</f>
        <v/>
      </c>
      <c r="L109" s="36">
        <f>IF($F109="Annulé",0,IF($F109="Réalisé",IF($J109="",0,$J109),IF($I109="",0,$I109)))</f>
        <v/>
      </c>
      <c r="M109" s="36">
        <f>IF($E109="Encaissement",$L109,IF($E109="Décaissement",-$L109,0))</f>
        <v/>
      </c>
      <c r="N109" s="18" t="n"/>
    </row>
    <row r="110">
      <c r="A110" s="14" t="n"/>
      <c r="B110" s="14" t="n"/>
      <c r="C110" s="18" t="n"/>
      <c r="D110" s="14" t="n"/>
      <c r="E110" s="14" t="n"/>
      <c r="F110" s="14" t="n"/>
      <c r="G110" s="31" t="n"/>
      <c r="H110" s="31" t="n"/>
      <c r="I110" s="32" t="n"/>
      <c r="J110" s="32" t="n"/>
      <c r="K110" s="33">
        <f>IF($F110="Annulé","",IF($F110="Réalisé",$H110,$G110))</f>
        <v/>
      </c>
      <c r="L110" s="34">
        <f>IF($F110="Annulé",0,IF($F110="Réalisé",IF($J110="",0,$J110),IF($I110="",0,$I110)))</f>
        <v/>
      </c>
      <c r="M110" s="34">
        <f>IF($E110="Encaissement",$L110,IF($E110="Décaissement",-$L110,0))</f>
        <v/>
      </c>
      <c r="N110" s="18" t="n"/>
    </row>
    <row r="111">
      <c r="A111" s="14" t="n"/>
      <c r="B111" s="14" t="n"/>
      <c r="C111" s="18" t="n"/>
      <c r="D111" s="14" t="n"/>
      <c r="E111" s="14" t="n"/>
      <c r="F111" s="14" t="n"/>
      <c r="G111" s="31" t="n"/>
      <c r="H111" s="31" t="n"/>
      <c r="I111" s="32" t="n"/>
      <c r="J111" s="32" t="n"/>
      <c r="K111" s="35">
        <f>IF($F111="Annulé","",IF($F111="Réalisé",$H111,$G111))</f>
        <v/>
      </c>
      <c r="L111" s="36">
        <f>IF($F111="Annulé",0,IF($F111="Réalisé",IF($J111="",0,$J111),IF($I111="",0,$I111)))</f>
        <v/>
      </c>
      <c r="M111" s="36">
        <f>IF($E111="Encaissement",$L111,IF($E111="Décaissement",-$L111,0))</f>
        <v/>
      </c>
      <c r="N111" s="18" t="n"/>
    </row>
    <row r="112">
      <c r="A112" s="14" t="n"/>
      <c r="B112" s="14" t="n"/>
      <c r="C112" s="18" t="n"/>
      <c r="D112" s="14" t="n"/>
      <c r="E112" s="14" t="n"/>
      <c r="F112" s="14" t="n"/>
      <c r="G112" s="31" t="n"/>
      <c r="H112" s="31" t="n"/>
      <c r="I112" s="32" t="n"/>
      <c r="J112" s="32" t="n"/>
      <c r="K112" s="33">
        <f>IF($F112="Annulé","",IF($F112="Réalisé",$H112,$G112))</f>
        <v/>
      </c>
      <c r="L112" s="34">
        <f>IF($F112="Annulé",0,IF($F112="Réalisé",IF($J112="",0,$J112),IF($I112="",0,$I112)))</f>
        <v/>
      </c>
      <c r="M112" s="34">
        <f>IF($E112="Encaissement",$L112,IF($E112="Décaissement",-$L112,0))</f>
        <v/>
      </c>
      <c r="N112" s="18" t="n"/>
    </row>
    <row r="113">
      <c r="A113" s="14" t="n"/>
      <c r="B113" s="14" t="n"/>
      <c r="C113" s="18" t="n"/>
      <c r="D113" s="14" t="n"/>
      <c r="E113" s="14" t="n"/>
      <c r="F113" s="14" t="n"/>
      <c r="G113" s="31" t="n"/>
      <c r="H113" s="31" t="n"/>
      <c r="I113" s="32" t="n"/>
      <c r="J113" s="32" t="n"/>
      <c r="K113" s="35">
        <f>IF($F113="Annulé","",IF($F113="Réalisé",$H113,$G113))</f>
        <v/>
      </c>
      <c r="L113" s="36">
        <f>IF($F113="Annulé",0,IF($F113="Réalisé",IF($J113="",0,$J113),IF($I113="",0,$I113)))</f>
        <v/>
      </c>
      <c r="M113" s="36">
        <f>IF($E113="Encaissement",$L113,IF($E113="Décaissement",-$L113,0))</f>
        <v/>
      </c>
      <c r="N113" s="18" t="n"/>
    </row>
  </sheetData>
  <autoFilter ref="A3:N113"/>
  <mergeCells count="1">
    <mergeCell ref="A1:N1"/>
  </mergeCells>
  <conditionalFormatting sqref="A4:N113">
    <cfRule type="expression" priority="1" dxfId="3" stopIfTrue="1">
      <formula>=AND($A4&lt;&gt;"",$F4="Annulé")</formula>
    </cfRule>
    <cfRule type="expression" priority="2" dxfId="4" stopIfTrue="1">
      <formula>=AND($A4&lt;&gt;"",$F4="Réalisé",OR($H4="",$J4=""))</formula>
    </cfRule>
    <cfRule type="expression" priority="3" dxfId="0" stopIfTrue="1">
      <formula>=AND($A4&lt;&gt;"",$F4&lt;&gt;"Annulé",$F4&lt;&gt;"Réalisé",ISNUMBER($G4),$G4&lt;Paramètres!$B$5)</formula>
    </cfRule>
  </conditionalFormatting>
  <conditionalFormatting sqref="A4:A113">
    <cfRule type="expression" priority="4" dxfId="0" stopIfTrue="1">
      <formula>=AND($A4&lt;&gt;"",COUNTIF($A$4:$A$113,$A4)&gt;1)</formula>
    </cfRule>
  </conditionalFormatting>
  <dataValidations count="9">
    <dataValidation sqref="A4:A113" showDropDown="0" showInputMessage="0" showErrorMessage="1" allowBlank="0" errorTitle="Identifiant en doublon" error="Cet identifiant existe déjà dans la table." type="custom">
      <formula1>=OR(A4="",COUNTIF($A$4:$A$113,A4)=1)</formula1>
    </dataValidation>
    <dataValidation sqref="B4:B113" showDropDown="0" showInputMessage="0" showErrorMessage="1" allowBlank="0" errorTitle="Code événement non valide" error="Sélectionnez le code événement proposé." type="list">
      <formula1>'Paramètres'!$B$4:$B$4</formula1>
    </dataValidation>
    <dataValidation sqref="D4:D113" showDropDown="0" showInputMessage="0" showErrorMessage="1" allowBlank="0" errorTitle="Catégorie non valide" error="Sélectionnez une catégorie dans la liste." type="list">
      <formula1>'Paramètres'!$F$4:$F$11</formula1>
    </dataValidation>
    <dataValidation sqref="E4:E113" showDropDown="0" showInputMessage="0" showErrorMessage="1" allowBlank="0" errorTitle="Nature non valide" error="Sélectionnez Encaissement ou Décaissement." type="list">
      <formula1>'Paramètres'!$D$4:$D$5</formula1>
    </dataValidation>
    <dataValidation sqref="F4:F113" showDropDown="0" showInputMessage="0" showErrorMessage="1" allowBlank="0" errorTitle="Statut non valide" error="Sélectionnez un statut dans la liste." type="list">
      <formula1>'Paramètres'!$E$4:$E$7</formula1>
    </dataValidation>
    <dataValidation sqref="G4:G113" showDropDown="0" showInputMessage="1" showErrorMessage="1" allowBlank="0" errorTitle="Date prévue non valide" error="Une date prévue valide est obligatoire pour une ligne identifiée." promptTitle="Date prévue" prompt="Saisissez une date au format jj/mm/aaaa." type="custom">
      <formula1>=OR($A4="",AND(ISNUMBER(G4),G4&gt;=DATE(2020,1,1),G4&lt;=DATE(2100,12,31)))</formula1>
    </dataValidation>
    <dataValidation sqref="H4:H113" showDropDown="0" showInputMessage="0" showErrorMessage="1" allowBlank="0" errorTitle="Date réalisée non valide" error="La date réalisée est obligatoire lorsque le statut est Réalisé." type="custom">
      <formula1>=OR($A4="",AND($F4&lt;&gt;"Réalisé",OR(H4="",AND(ISNUMBER(H4),H4&gt;=DATE(2020,1,1),H4&lt;=DATE(2100,12,31)))),AND($F4="Réalisé",ISNUMBER(H4),H4&gt;=DATE(2020,1,1),H4&lt;=DATE(2100,12,31)))</formula1>
    </dataValidation>
    <dataValidation sqref="I4:I113" showDropDown="0" showInputMessage="0" showErrorMessage="1" allowBlank="0" errorTitle="Montant prévu non valide" error="Un montant prévu positif ou nul est obligatoire pour une ligne identifiée." type="custom">
      <formula1>=OR($A4="",AND(ISNUMBER(I4),I4&gt;=0))</formula1>
    </dataValidation>
    <dataValidation sqref="J4:J113" showDropDown="0" showInputMessage="0" showErrorMessage="1" allowBlank="0" errorTitle="Montant réalisé non valide" error="Le montant réalisé est obligatoire lorsque le statut est Réalisé." type="custom">
      <formula1>=OR($A4="",AND($F4&lt;&gt;"Réalisé",OR(J4="",AND(ISNUMBER(J4),J4&gt;=0))),AND($F4="Réalisé",ISNUMBER(J4),J4&gt;=0))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/>
  </sheetPr>
  <dimension ref="A1:E18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8"/>
  <cols>
    <col width="16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28" customHeight="1">
      <c r="A1" s="1" t="inlineStr">
        <is>
          <t>Échéancier de trésorerie sur 180 jours</t>
        </is>
      </c>
    </row>
    <row r="2" ht="28" customHeight="1">
      <c r="A2" s="2" t="inlineStr">
        <is>
          <t>Projection quotidienne calculée à partir de la date de début et du solde initial définis dans Paramètres.</t>
        </is>
      </c>
    </row>
    <row r="3">
      <c r="A3" s="3" t="inlineStr">
        <is>
          <t>Date</t>
        </is>
      </c>
      <c r="B3" s="3" t="inlineStr">
        <is>
          <t>Solde début</t>
        </is>
      </c>
      <c r="C3" s="3" t="inlineStr">
        <is>
          <t>Encaissements</t>
        </is>
      </c>
      <c r="D3" s="3" t="inlineStr">
        <is>
          <t>Décaissements</t>
        </is>
      </c>
      <c r="E3" s="3" t="inlineStr">
        <is>
          <t>Solde fin</t>
        </is>
      </c>
    </row>
    <row r="4">
      <c r="A4" s="37">
        <f>Paramètres!$B$6</f>
        <v/>
      </c>
      <c r="B4" s="25">
        <f>IF($A4="","",Paramètres!$B$7)</f>
        <v/>
      </c>
      <c r="C4" s="25">
        <f>IF($A4="","",SUMIFS('Mouvements'!$L$4:$L$113,'Mouvements'!$A$4:$A$113,"&lt;&gt;",'Mouvements'!$K$4:$K$113,$A4,'Mouvements'!$E$4:$E$113,"Encaissement"))</f>
        <v/>
      </c>
      <c r="D4" s="25">
        <f>IF($A4="","",SUMIFS('Mouvements'!$L$4:$L$113,'Mouvements'!$A$4:$A$113,"&lt;&gt;",'Mouvements'!$K$4:$K$113,$A4,'Mouvements'!$E$4:$E$113,"Décaissement"))</f>
        <v/>
      </c>
      <c r="E4" s="25">
        <f>IF($A4="","",B4+C4-D4)</f>
        <v/>
      </c>
    </row>
    <row r="5">
      <c r="A5" s="38">
        <f>IF(A4="","",A4+1)</f>
        <v/>
      </c>
      <c r="B5" s="27">
        <f>IF($A5="","",E4)</f>
        <v/>
      </c>
      <c r="C5" s="27">
        <f>IF($A5="","",SUMIFS('Mouvements'!$L$4:$L$113,'Mouvements'!$A$4:$A$113,"&lt;&gt;",'Mouvements'!$K$4:$K$113,$A5,'Mouvements'!$E$4:$E$113,"Encaissement"))</f>
        <v/>
      </c>
      <c r="D5" s="27">
        <f>IF($A5="","",SUMIFS('Mouvements'!$L$4:$L$113,'Mouvements'!$A$4:$A$113,"&lt;&gt;",'Mouvements'!$K$4:$K$113,$A5,'Mouvements'!$E$4:$E$113,"Décaissement"))</f>
        <v/>
      </c>
      <c r="E5" s="27">
        <f>IF($A5="","",B5+C5-D5)</f>
        <v/>
      </c>
    </row>
    <row r="6">
      <c r="A6" s="37">
        <f>IF(A5="","",A5+1)</f>
        <v/>
      </c>
      <c r="B6" s="25">
        <f>IF($A6="","",E5)</f>
        <v/>
      </c>
      <c r="C6" s="25">
        <f>IF($A6="","",SUMIFS('Mouvements'!$L$4:$L$113,'Mouvements'!$A$4:$A$113,"&lt;&gt;",'Mouvements'!$K$4:$K$113,$A6,'Mouvements'!$E$4:$E$113,"Encaissement"))</f>
        <v/>
      </c>
      <c r="D6" s="25">
        <f>IF($A6="","",SUMIFS('Mouvements'!$L$4:$L$113,'Mouvements'!$A$4:$A$113,"&lt;&gt;",'Mouvements'!$K$4:$K$113,$A6,'Mouvements'!$E$4:$E$113,"Décaissement"))</f>
        <v/>
      </c>
      <c r="E6" s="25">
        <f>IF($A6="","",B6+C6-D6)</f>
        <v/>
      </c>
    </row>
    <row r="7">
      <c r="A7" s="38">
        <f>IF(A6="","",A6+1)</f>
        <v/>
      </c>
      <c r="B7" s="27">
        <f>IF($A7="","",E6)</f>
        <v/>
      </c>
      <c r="C7" s="27">
        <f>IF($A7="","",SUMIFS('Mouvements'!$L$4:$L$113,'Mouvements'!$A$4:$A$113,"&lt;&gt;",'Mouvements'!$K$4:$K$113,$A7,'Mouvements'!$E$4:$E$113,"Encaissement"))</f>
        <v/>
      </c>
      <c r="D7" s="27">
        <f>IF($A7="","",SUMIFS('Mouvements'!$L$4:$L$113,'Mouvements'!$A$4:$A$113,"&lt;&gt;",'Mouvements'!$K$4:$K$113,$A7,'Mouvements'!$E$4:$E$113,"Décaissement"))</f>
        <v/>
      </c>
      <c r="E7" s="27">
        <f>IF($A7="","",B7+C7-D7)</f>
        <v/>
      </c>
    </row>
    <row r="8">
      <c r="A8" s="37">
        <f>IF(A7="","",A7+1)</f>
        <v/>
      </c>
      <c r="B8" s="25">
        <f>IF($A8="","",E7)</f>
        <v/>
      </c>
      <c r="C8" s="25">
        <f>IF($A8="","",SUMIFS('Mouvements'!$L$4:$L$113,'Mouvements'!$A$4:$A$113,"&lt;&gt;",'Mouvements'!$K$4:$K$113,$A8,'Mouvements'!$E$4:$E$113,"Encaissement"))</f>
        <v/>
      </c>
      <c r="D8" s="25">
        <f>IF($A8="","",SUMIFS('Mouvements'!$L$4:$L$113,'Mouvements'!$A$4:$A$113,"&lt;&gt;",'Mouvements'!$K$4:$K$113,$A8,'Mouvements'!$E$4:$E$113,"Décaissement"))</f>
        <v/>
      </c>
      <c r="E8" s="25">
        <f>IF($A8="","",B8+C8-D8)</f>
        <v/>
      </c>
    </row>
    <row r="9">
      <c r="A9" s="38">
        <f>IF(A8="","",A8+1)</f>
        <v/>
      </c>
      <c r="B9" s="27">
        <f>IF($A9="","",E8)</f>
        <v/>
      </c>
      <c r="C9" s="27">
        <f>IF($A9="","",SUMIFS('Mouvements'!$L$4:$L$113,'Mouvements'!$A$4:$A$113,"&lt;&gt;",'Mouvements'!$K$4:$K$113,$A9,'Mouvements'!$E$4:$E$113,"Encaissement"))</f>
        <v/>
      </c>
      <c r="D9" s="27">
        <f>IF($A9="","",SUMIFS('Mouvements'!$L$4:$L$113,'Mouvements'!$A$4:$A$113,"&lt;&gt;",'Mouvements'!$K$4:$K$113,$A9,'Mouvements'!$E$4:$E$113,"Décaissement"))</f>
        <v/>
      </c>
      <c r="E9" s="27">
        <f>IF($A9="","",B9+C9-D9)</f>
        <v/>
      </c>
    </row>
    <row r="10">
      <c r="A10" s="37">
        <f>IF(A9="","",A9+1)</f>
        <v/>
      </c>
      <c r="B10" s="25">
        <f>IF($A10="","",E9)</f>
        <v/>
      </c>
      <c r="C10" s="25">
        <f>IF($A10="","",SUMIFS('Mouvements'!$L$4:$L$113,'Mouvements'!$A$4:$A$113,"&lt;&gt;",'Mouvements'!$K$4:$K$113,$A10,'Mouvements'!$E$4:$E$113,"Encaissement"))</f>
        <v/>
      </c>
      <c r="D10" s="25">
        <f>IF($A10="","",SUMIFS('Mouvements'!$L$4:$L$113,'Mouvements'!$A$4:$A$113,"&lt;&gt;",'Mouvements'!$K$4:$K$113,$A10,'Mouvements'!$E$4:$E$113,"Décaissement"))</f>
        <v/>
      </c>
      <c r="E10" s="25">
        <f>IF($A10="","",B10+C10-D10)</f>
        <v/>
      </c>
    </row>
    <row r="11">
      <c r="A11" s="38">
        <f>IF(A10="","",A10+1)</f>
        <v/>
      </c>
      <c r="B11" s="27">
        <f>IF($A11="","",E10)</f>
        <v/>
      </c>
      <c r="C11" s="27">
        <f>IF($A11="","",SUMIFS('Mouvements'!$L$4:$L$113,'Mouvements'!$A$4:$A$113,"&lt;&gt;",'Mouvements'!$K$4:$K$113,$A11,'Mouvements'!$E$4:$E$113,"Encaissement"))</f>
        <v/>
      </c>
      <c r="D11" s="27">
        <f>IF($A11="","",SUMIFS('Mouvements'!$L$4:$L$113,'Mouvements'!$A$4:$A$113,"&lt;&gt;",'Mouvements'!$K$4:$K$113,$A11,'Mouvements'!$E$4:$E$113,"Décaissement"))</f>
        <v/>
      </c>
      <c r="E11" s="27">
        <f>IF($A11="","",B11+C11-D11)</f>
        <v/>
      </c>
    </row>
    <row r="12">
      <c r="A12" s="37">
        <f>IF(A11="","",A11+1)</f>
        <v/>
      </c>
      <c r="B12" s="25">
        <f>IF($A12="","",E11)</f>
        <v/>
      </c>
      <c r="C12" s="25">
        <f>IF($A12="","",SUMIFS('Mouvements'!$L$4:$L$113,'Mouvements'!$A$4:$A$113,"&lt;&gt;",'Mouvements'!$K$4:$K$113,$A12,'Mouvements'!$E$4:$E$113,"Encaissement"))</f>
        <v/>
      </c>
      <c r="D12" s="25">
        <f>IF($A12="","",SUMIFS('Mouvements'!$L$4:$L$113,'Mouvements'!$A$4:$A$113,"&lt;&gt;",'Mouvements'!$K$4:$K$113,$A12,'Mouvements'!$E$4:$E$113,"Décaissement"))</f>
        <v/>
      </c>
      <c r="E12" s="25">
        <f>IF($A12="","",B12+C12-D12)</f>
        <v/>
      </c>
    </row>
    <row r="13">
      <c r="A13" s="38">
        <f>IF(A12="","",A12+1)</f>
        <v/>
      </c>
      <c r="B13" s="27">
        <f>IF($A13="","",E12)</f>
        <v/>
      </c>
      <c r="C13" s="27">
        <f>IF($A13="","",SUMIFS('Mouvements'!$L$4:$L$113,'Mouvements'!$A$4:$A$113,"&lt;&gt;",'Mouvements'!$K$4:$K$113,$A13,'Mouvements'!$E$4:$E$113,"Encaissement"))</f>
        <v/>
      </c>
      <c r="D13" s="27">
        <f>IF($A13="","",SUMIFS('Mouvements'!$L$4:$L$113,'Mouvements'!$A$4:$A$113,"&lt;&gt;",'Mouvements'!$K$4:$K$113,$A13,'Mouvements'!$E$4:$E$113,"Décaissement"))</f>
        <v/>
      </c>
      <c r="E13" s="27">
        <f>IF($A13="","",B13+C13-D13)</f>
        <v/>
      </c>
    </row>
    <row r="14">
      <c r="A14" s="37">
        <f>IF(A13="","",A13+1)</f>
        <v/>
      </c>
      <c r="B14" s="25">
        <f>IF($A14="","",E13)</f>
        <v/>
      </c>
      <c r="C14" s="25">
        <f>IF($A14="","",SUMIFS('Mouvements'!$L$4:$L$113,'Mouvements'!$A$4:$A$113,"&lt;&gt;",'Mouvements'!$K$4:$K$113,$A14,'Mouvements'!$E$4:$E$113,"Encaissement"))</f>
        <v/>
      </c>
      <c r="D14" s="25">
        <f>IF($A14="","",SUMIFS('Mouvements'!$L$4:$L$113,'Mouvements'!$A$4:$A$113,"&lt;&gt;",'Mouvements'!$K$4:$K$113,$A14,'Mouvements'!$E$4:$E$113,"Décaissement"))</f>
        <v/>
      </c>
      <c r="E14" s="25">
        <f>IF($A14="","",B14+C14-D14)</f>
        <v/>
      </c>
    </row>
    <row r="15">
      <c r="A15" s="38">
        <f>IF(A14="","",A14+1)</f>
        <v/>
      </c>
      <c r="B15" s="27">
        <f>IF($A15="","",E14)</f>
        <v/>
      </c>
      <c r="C15" s="27">
        <f>IF($A15="","",SUMIFS('Mouvements'!$L$4:$L$113,'Mouvements'!$A$4:$A$113,"&lt;&gt;",'Mouvements'!$K$4:$K$113,$A15,'Mouvements'!$E$4:$E$113,"Encaissement"))</f>
        <v/>
      </c>
      <c r="D15" s="27">
        <f>IF($A15="","",SUMIFS('Mouvements'!$L$4:$L$113,'Mouvements'!$A$4:$A$113,"&lt;&gt;",'Mouvements'!$K$4:$K$113,$A15,'Mouvements'!$E$4:$E$113,"Décaissement"))</f>
        <v/>
      </c>
      <c r="E15" s="27">
        <f>IF($A15="","",B15+C15-D15)</f>
        <v/>
      </c>
    </row>
    <row r="16">
      <c r="A16" s="37">
        <f>IF(A15="","",A15+1)</f>
        <v/>
      </c>
      <c r="B16" s="25">
        <f>IF($A16="","",E15)</f>
        <v/>
      </c>
      <c r="C16" s="25">
        <f>IF($A16="","",SUMIFS('Mouvements'!$L$4:$L$113,'Mouvements'!$A$4:$A$113,"&lt;&gt;",'Mouvements'!$K$4:$K$113,$A16,'Mouvements'!$E$4:$E$113,"Encaissement"))</f>
        <v/>
      </c>
      <c r="D16" s="25">
        <f>IF($A16="","",SUMIFS('Mouvements'!$L$4:$L$113,'Mouvements'!$A$4:$A$113,"&lt;&gt;",'Mouvements'!$K$4:$K$113,$A16,'Mouvements'!$E$4:$E$113,"Décaissement"))</f>
        <v/>
      </c>
      <c r="E16" s="25">
        <f>IF($A16="","",B16+C16-D16)</f>
        <v/>
      </c>
    </row>
    <row r="17">
      <c r="A17" s="38">
        <f>IF(A16="","",A16+1)</f>
        <v/>
      </c>
      <c r="B17" s="27">
        <f>IF($A17="","",E16)</f>
        <v/>
      </c>
      <c r="C17" s="27">
        <f>IF($A17="","",SUMIFS('Mouvements'!$L$4:$L$113,'Mouvements'!$A$4:$A$113,"&lt;&gt;",'Mouvements'!$K$4:$K$113,$A17,'Mouvements'!$E$4:$E$113,"Encaissement"))</f>
        <v/>
      </c>
      <c r="D17" s="27">
        <f>IF($A17="","",SUMIFS('Mouvements'!$L$4:$L$113,'Mouvements'!$A$4:$A$113,"&lt;&gt;",'Mouvements'!$K$4:$K$113,$A17,'Mouvements'!$E$4:$E$113,"Décaissement"))</f>
        <v/>
      </c>
      <c r="E17" s="27">
        <f>IF($A17="","",B17+C17-D17)</f>
        <v/>
      </c>
    </row>
    <row r="18">
      <c r="A18" s="37">
        <f>IF(A17="","",A17+1)</f>
        <v/>
      </c>
      <c r="B18" s="25">
        <f>IF($A18="","",E17)</f>
        <v/>
      </c>
      <c r="C18" s="25">
        <f>IF($A18="","",SUMIFS('Mouvements'!$L$4:$L$113,'Mouvements'!$A$4:$A$113,"&lt;&gt;",'Mouvements'!$K$4:$K$113,$A18,'Mouvements'!$E$4:$E$113,"Encaissement"))</f>
        <v/>
      </c>
      <c r="D18" s="25">
        <f>IF($A18="","",SUMIFS('Mouvements'!$L$4:$L$113,'Mouvements'!$A$4:$A$113,"&lt;&gt;",'Mouvements'!$K$4:$K$113,$A18,'Mouvements'!$E$4:$E$113,"Décaissement"))</f>
        <v/>
      </c>
      <c r="E18" s="25">
        <f>IF($A18="","",B18+C18-D18)</f>
        <v/>
      </c>
    </row>
    <row r="19">
      <c r="A19" s="38">
        <f>IF(A18="","",A18+1)</f>
        <v/>
      </c>
      <c r="B19" s="27">
        <f>IF($A19="","",E18)</f>
        <v/>
      </c>
      <c r="C19" s="27">
        <f>IF($A19="","",SUMIFS('Mouvements'!$L$4:$L$113,'Mouvements'!$A$4:$A$113,"&lt;&gt;",'Mouvements'!$K$4:$K$113,$A19,'Mouvements'!$E$4:$E$113,"Encaissement"))</f>
        <v/>
      </c>
      <c r="D19" s="27">
        <f>IF($A19="","",SUMIFS('Mouvements'!$L$4:$L$113,'Mouvements'!$A$4:$A$113,"&lt;&gt;",'Mouvements'!$K$4:$K$113,$A19,'Mouvements'!$E$4:$E$113,"Décaissement"))</f>
        <v/>
      </c>
      <c r="E19" s="27">
        <f>IF($A19="","",B19+C19-D19)</f>
        <v/>
      </c>
    </row>
    <row r="20">
      <c r="A20" s="37">
        <f>IF(A19="","",A19+1)</f>
        <v/>
      </c>
      <c r="B20" s="25">
        <f>IF($A20="","",E19)</f>
        <v/>
      </c>
      <c r="C20" s="25">
        <f>IF($A20="","",SUMIFS('Mouvements'!$L$4:$L$113,'Mouvements'!$A$4:$A$113,"&lt;&gt;",'Mouvements'!$K$4:$K$113,$A20,'Mouvements'!$E$4:$E$113,"Encaissement"))</f>
        <v/>
      </c>
      <c r="D20" s="25">
        <f>IF($A20="","",SUMIFS('Mouvements'!$L$4:$L$113,'Mouvements'!$A$4:$A$113,"&lt;&gt;",'Mouvements'!$K$4:$K$113,$A20,'Mouvements'!$E$4:$E$113,"Décaissement"))</f>
        <v/>
      </c>
      <c r="E20" s="25">
        <f>IF($A20="","",B20+C20-D20)</f>
        <v/>
      </c>
    </row>
    <row r="21">
      <c r="A21" s="38">
        <f>IF(A20="","",A20+1)</f>
        <v/>
      </c>
      <c r="B21" s="27">
        <f>IF($A21="","",E20)</f>
        <v/>
      </c>
      <c r="C21" s="27">
        <f>IF($A21="","",SUMIFS('Mouvements'!$L$4:$L$113,'Mouvements'!$A$4:$A$113,"&lt;&gt;",'Mouvements'!$K$4:$K$113,$A21,'Mouvements'!$E$4:$E$113,"Encaissement"))</f>
        <v/>
      </c>
      <c r="D21" s="27">
        <f>IF($A21="","",SUMIFS('Mouvements'!$L$4:$L$113,'Mouvements'!$A$4:$A$113,"&lt;&gt;",'Mouvements'!$K$4:$K$113,$A21,'Mouvements'!$E$4:$E$113,"Décaissement"))</f>
        <v/>
      </c>
      <c r="E21" s="27">
        <f>IF($A21="","",B21+C21-D21)</f>
        <v/>
      </c>
    </row>
    <row r="22">
      <c r="A22" s="37">
        <f>IF(A21="","",A21+1)</f>
        <v/>
      </c>
      <c r="B22" s="25">
        <f>IF($A22="","",E21)</f>
        <v/>
      </c>
      <c r="C22" s="25">
        <f>IF($A22="","",SUMIFS('Mouvements'!$L$4:$L$113,'Mouvements'!$A$4:$A$113,"&lt;&gt;",'Mouvements'!$K$4:$K$113,$A22,'Mouvements'!$E$4:$E$113,"Encaissement"))</f>
        <v/>
      </c>
      <c r="D22" s="25">
        <f>IF($A22="","",SUMIFS('Mouvements'!$L$4:$L$113,'Mouvements'!$A$4:$A$113,"&lt;&gt;",'Mouvements'!$K$4:$K$113,$A22,'Mouvements'!$E$4:$E$113,"Décaissement"))</f>
        <v/>
      </c>
      <c r="E22" s="25">
        <f>IF($A22="","",B22+C22-D22)</f>
        <v/>
      </c>
    </row>
    <row r="23">
      <c r="A23" s="38">
        <f>IF(A22="","",A22+1)</f>
        <v/>
      </c>
      <c r="B23" s="27">
        <f>IF($A23="","",E22)</f>
        <v/>
      </c>
      <c r="C23" s="27">
        <f>IF($A23="","",SUMIFS('Mouvements'!$L$4:$L$113,'Mouvements'!$A$4:$A$113,"&lt;&gt;",'Mouvements'!$K$4:$K$113,$A23,'Mouvements'!$E$4:$E$113,"Encaissement"))</f>
        <v/>
      </c>
      <c r="D23" s="27">
        <f>IF($A23="","",SUMIFS('Mouvements'!$L$4:$L$113,'Mouvements'!$A$4:$A$113,"&lt;&gt;",'Mouvements'!$K$4:$K$113,$A23,'Mouvements'!$E$4:$E$113,"Décaissement"))</f>
        <v/>
      </c>
      <c r="E23" s="27">
        <f>IF($A23="","",B23+C23-D23)</f>
        <v/>
      </c>
    </row>
    <row r="24">
      <c r="A24" s="37">
        <f>IF(A23="","",A23+1)</f>
        <v/>
      </c>
      <c r="B24" s="25">
        <f>IF($A24="","",E23)</f>
        <v/>
      </c>
      <c r="C24" s="25">
        <f>IF($A24="","",SUMIFS('Mouvements'!$L$4:$L$113,'Mouvements'!$A$4:$A$113,"&lt;&gt;",'Mouvements'!$K$4:$K$113,$A24,'Mouvements'!$E$4:$E$113,"Encaissement"))</f>
        <v/>
      </c>
      <c r="D24" s="25">
        <f>IF($A24="","",SUMIFS('Mouvements'!$L$4:$L$113,'Mouvements'!$A$4:$A$113,"&lt;&gt;",'Mouvements'!$K$4:$K$113,$A24,'Mouvements'!$E$4:$E$113,"Décaissement"))</f>
        <v/>
      </c>
      <c r="E24" s="25">
        <f>IF($A24="","",B24+C24-D24)</f>
        <v/>
      </c>
    </row>
    <row r="25">
      <c r="A25" s="38">
        <f>IF(A24="","",A24+1)</f>
        <v/>
      </c>
      <c r="B25" s="27">
        <f>IF($A25="","",E24)</f>
        <v/>
      </c>
      <c r="C25" s="27">
        <f>IF($A25="","",SUMIFS('Mouvements'!$L$4:$L$113,'Mouvements'!$A$4:$A$113,"&lt;&gt;",'Mouvements'!$K$4:$K$113,$A25,'Mouvements'!$E$4:$E$113,"Encaissement"))</f>
        <v/>
      </c>
      <c r="D25" s="27">
        <f>IF($A25="","",SUMIFS('Mouvements'!$L$4:$L$113,'Mouvements'!$A$4:$A$113,"&lt;&gt;",'Mouvements'!$K$4:$K$113,$A25,'Mouvements'!$E$4:$E$113,"Décaissement"))</f>
        <v/>
      </c>
      <c r="E25" s="27">
        <f>IF($A25="","",B25+C25-D25)</f>
        <v/>
      </c>
    </row>
    <row r="26">
      <c r="A26" s="37">
        <f>IF(A25="","",A25+1)</f>
        <v/>
      </c>
      <c r="B26" s="25">
        <f>IF($A26="","",E25)</f>
        <v/>
      </c>
      <c r="C26" s="25">
        <f>IF($A26="","",SUMIFS('Mouvements'!$L$4:$L$113,'Mouvements'!$A$4:$A$113,"&lt;&gt;",'Mouvements'!$K$4:$K$113,$A26,'Mouvements'!$E$4:$E$113,"Encaissement"))</f>
        <v/>
      </c>
      <c r="D26" s="25">
        <f>IF($A26="","",SUMIFS('Mouvements'!$L$4:$L$113,'Mouvements'!$A$4:$A$113,"&lt;&gt;",'Mouvements'!$K$4:$K$113,$A26,'Mouvements'!$E$4:$E$113,"Décaissement"))</f>
        <v/>
      </c>
      <c r="E26" s="25">
        <f>IF($A26="","",B26+C26-D26)</f>
        <v/>
      </c>
    </row>
    <row r="27">
      <c r="A27" s="38">
        <f>IF(A26="","",A26+1)</f>
        <v/>
      </c>
      <c r="B27" s="27">
        <f>IF($A27="","",E26)</f>
        <v/>
      </c>
      <c r="C27" s="27">
        <f>IF($A27="","",SUMIFS('Mouvements'!$L$4:$L$113,'Mouvements'!$A$4:$A$113,"&lt;&gt;",'Mouvements'!$K$4:$K$113,$A27,'Mouvements'!$E$4:$E$113,"Encaissement"))</f>
        <v/>
      </c>
      <c r="D27" s="27">
        <f>IF($A27="","",SUMIFS('Mouvements'!$L$4:$L$113,'Mouvements'!$A$4:$A$113,"&lt;&gt;",'Mouvements'!$K$4:$K$113,$A27,'Mouvements'!$E$4:$E$113,"Décaissement"))</f>
        <v/>
      </c>
      <c r="E27" s="27">
        <f>IF($A27="","",B27+C27-D27)</f>
        <v/>
      </c>
    </row>
    <row r="28">
      <c r="A28" s="37">
        <f>IF(A27="","",A27+1)</f>
        <v/>
      </c>
      <c r="B28" s="25">
        <f>IF($A28="","",E27)</f>
        <v/>
      </c>
      <c r="C28" s="25">
        <f>IF($A28="","",SUMIFS('Mouvements'!$L$4:$L$113,'Mouvements'!$A$4:$A$113,"&lt;&gt;",'Mouvements'!$K$4:$K$113,$A28,'Mouvements'!$E$4:$E$113,"Encaissement"))</f>
        <v/>
      </c>
      <c r="D28" s="25">
        <f>IF($A28="","",SUMIFS('Mouvements'!$L$4:$L$113,'Mouvements'!$A$4:$A$113,"&lt;&gt;",'Mouvements'!$K$4:$K$113,$A28,'Mouvements'!$E$4:$E$113,"Décaissement"))</f>
        <v/>
      </c>
      <c r="E28" s="25">
        <f>IF($A28="","",B28+C28-D28)</f>
        <v/>
      </c>
    </row>
    <row r="29">
      <c r="A29" s="38">
        <f>IF(A28="","",A28+1)</f>
        <v/>
      </c>
      <c r="B29" s="27">
        <f>IF($A29="","",E28)</f>
        <v/>
      </c>
      <c r="C29" s="27">
        <f>IF($A29="","",SUMIFS('Mouvements'!$L$4:$L$113,'Mouvements'!$A$4:$A$113,"&lt;&gt;",'Mouvements'!$K$4:$K$113,$A29,'Mouvements'!$E$4:$E$113,"Encaissement"))</f>
        <v/>
      </c>
      <c r="D29" s="27">
        <f>IF($A29="","",SUMIFS('Mouvements'!$L$4:$L$113,'Mouvements'!$A$4:$A$113,"&lt;&gt;",'Mouvements'!$K$4:$K$113,$A29,'Mouvements'!$E$4:$E$113,"Décaissement"))</f>
        <v/>
      </c>
      <c r="E29" s="27">
        <f>IF($A29="","",B29+C29-D29)</f>
        <v/>
      </c>
    </row>
    <row r="30">
      <c r="A30" s="37">
        <f>IF(A29="","",A29+1)</f>
        <v/>
      </c>
      <c r="B30" s="25">
        <f>IF($A30="","",E29)</f>
        <v/>
      </c>
      <c r="C30" s="25">
        <f>IF($A30="","",SUMIFS('Mouvements'!$L$4:$L$113,'Mouvements'!$A$4:$A$113,"&lt;&gt;",'Mouvements'!$K$4:$K$113,$A30,'Mouvements'!$E$4:$E$113,"Encaissement"))</f>
        <v/>
      </c>
      <c r="D30" s="25">
        <f>IF($A30="","",SUMIFS('Mouvements'!$L$4:$L$113,'Mouvements'!$A$4:$A$113,"&lt;&gt;",'Mouvements'!$K$4:$K$113,$A30,'Mouvements'!$E$4:$E$113,"Décaissement"))</f>
        <v/>
      </c>
      <c r="E30" s="25">
        <f>IF($A30="","",B30+C30-D30)</f>
        <v/>
      </c>
    </row>
    <row r="31">
      <c r="A31" s="38">
        <f>IF(A30="","",A30+1)</f>
        <v/>
      </c>
      <c r="B31" s="27">
        <f>IF($A31="","",E30)</f>
        <v/>
      </c>
      <c r="C31" s="27">
        <f>IF($A31="","",SUMIFS('Mouvements'!$L$4:$L$113,'Mouvements'!$A$4:$A$113,"&lt;&gt;",'Mouvements'!$K$4:$K$113,$A31,'Mouvements'!$E$4:$E$113,"Encaissement"))</f>
        <v/>
      </c>
      <c r="D31" s="27">
        <f>IF($A31="","",SUMIFS('Mouvements'!$L$4:$L$113,'Mouvements'!$A$4:$A$113,"&lt;&gt;",'Mouvements'!$K$4:$K$113,$A31,'Mouvements'!$E$4:$E$113,"Décaissement"))</f>
        <v/>
      </c>
      <c r="E31" s="27">
        <f>IF($A31="","",B31+C31-D31)</f>
        <v/>
      </c>
    </row>
    <row r="32">
      <c r="A32" s="37">
        <f>IF(A31="","",A31+1)</f>
        <v/>
      </c>
      <c r="B32" s="25">
        <f>IF($A32="","",E31)</f>
        <v/>
      </c>
      <c r="C32" s="25">
        <f>IF($A32="","",SUMIFS('Mouvements'!$L$4:$L$113,'Mouvements'!$A$4:$A$113,"&lt;&gt;",'Mouvements'!$K$4:$K$113,$A32,'Mouvements'!$E$4:$E$113,"Encaissement"))</f>
        <v/>
      </c>
      <c r="D32" s="25">
        <f>IF($A32="","",SUMIFS('Mouvements'!$L$4:$L$113,'Mouvements'!$A$4:$A$113,"&lt;&gt;",'Mouvements'!$K$4:$K$113,$A32,'Mouvements'!$E$4:$E$113,"Décaissement"))</f>
        <v/>
      </c>
      <c r="E32" s="25">
        <f>IF($A32="","",B32+C32-D32)</f>
        <v/>
      </c>
    </row>
    <row r="33">
      <c r="A33" s="38">
        <f>IF(A32="","",A32+1)</f>
        <v/>
      </c>
      <c r="B33" s="27">
        <f>IF($A33="","",E32)</f>
        <v/>
      </c>
      <c r="C33" s="27">
        <f>IF($A33="","",SUMIFS('Mouvements'!$L$4:$L$113,'Mouvements'!$A$4:$A$113,"&lt;&gt;",'Mouvements'!$K$4:$K$113,$A33,'Mouvements'!$E$4:$E$113,"Encaissement"))</f>
        <v/>
      </c>
      <c r="D33" s="27">
        <f>IF($A33="","",SUMIFS('Mouvements'!$L$4:$L$113,'Mouvements'!$A$4:$A$113,"&lt;&gt;",'Mouvements'!$K$4:$K$113,$A33,'Mouvements'!$E$4:$E$113,"Décaissement"))</f>
        <v/>
      </c>
      <c r="E33" s="27">
        <f>IF($A33="","",B33+C33-D33)</f>
        <v/>
      </c>
    </row>
    <row r="34">
      <c r="A34" s="37">
        <f>IF(A33="","",A33+1)</f>
        <v/>
      </c>
      <c r="B34" s="25">
        <f>IF($A34="","",E33)</f>
        <v/>
      </c>
      <c r="C34" s="25">
        <f>IF($A34="","",SUMIFS('Mouvements'!$L$4:$L$113,'Mouvements'!$A$4:$A$113,"&lt;&gt;",'Mouvements'!$K$4:$K$113,$A34,'Mouvements'!$E$4:$E$113,"Encaissement"))</f>
        <v/>
      </c>
      <c r="D34" s="25">
        <f>IF($A34="","",SUMIFS('Mouvements'!$L$4:$L$113,'Mouvements'!$A$4:$A$113,"&lt;&gt;",'Mouvements'!$K$4:$K$113,$A34,'Mouvements'!$E$4:$E$113,"Décaissement"))</f>
        <v/>
      </c>
      <c r="E34" s="25">
        <f>IF($A34="","",B34+C34-D34)</f>
        <v/>
      </c>
    </row>
    <row r="35">
      <c r="A35" s="38">
        <f>IF(A34="","",A34+1)</f>
        <v/>
      </c>
      <c r="B35" s="27">
        <f>IF($A35="","",E34)</f>
        <v/>
      </c>
      <c r="C35" s="27">
        <f>IF($A35="","",SUMIFS('Mouvements'!$L$4:$L$113,'Mouvements'!$A$4:$A$113,"&lt;&gt;",'Mouvements'!$K$4:$K$113,$A35,'Mouvements'!$E$4:$E$113,"Encaissement"))</f>
        <v/>
      </c>
      <c r="D35" s="27">
        <f>IF($A35="","",SUMIFS('Mouvements'!$L$4:$L$113,'Mouvements'!$A$4:$A$113,"&lt;&gt;",'Mouvements'!$K$4:$K$113,$A35,'Mouvements'!$E$4:$E$113,"Décaissement"))</f>
        <v/>
      </c>
      <c r="E35" s="27">
        <f>IF($A35="","",B35+C35-D35)</f>
        <v/>
      </c>
    </row>
    <row r="36">
      <c r="A36" s="37">
        <f>IF(A35="","",A35+1)</f>
        <v/>
      </c>
      <c r="B36" s="25">
        <f>IF($A36="","",E35)</f>
        <v/>
      </c>
      <c r="C36" s="25">
        <f>IF($A36="","",SUMIFS('Mouvements'!$L$4:$L$113,'Mouvements'!$A$4:$A$113,"&lt;&gt;",'Mouvements'!$K$4:$K$113,$A36,'Mouvements'!$E$4:$E$113,"Encaissement"))</f>
        <v/>
      </c>
      <c r="D36" s="25">
        <f>IF($A36="","",SUMIFS('Mouvements'!$L$4:$L$113,'Mouvements'!$A$4:$A$113,"&lt;&gt;",'Mouvements'!$K$4:$K$113,$A36,'Mouvements'!$E$4:$E$113,"Décaissement"))</f>
        <v/>
      </c>
      <c r="E36" s="25">
        <f>IF($A36="","",B36+C36-D36)</f>
        <v/>
      </c>
    </row>
    <row r="37">
      <c r="A37" s="38">
        <f>IF(A36="","",A36+1)</f>
        <v/>
      </c>
      <c r="B37" s="27">
        <f>IF($A37="","",E36)</f>
        <v/>
      </c>
      <c r="C37" s="27">
        <f>IF($A37="","",SUMIFS('Mouvements'!$L$4:$L$113,'Mouvements'!$A$4:$A$113,"&lt;&gt;",'Mouvements'!$K$4:$K$113,$A37,'Mouvements'!$E$4:$E$113,"Encaissement"))</f>
        <v/>
      </c>
      <c r="D37" s="27">
        <f>IF($A37="","",SUMIFS('Mouvements'!$L$4:$L$113,'Mouvements'!$A$4:$A$113,"&lt;&gt;",'Mouvements'!$K$4:$K$113,$A37,'Mouvements'!$E$4:$E$113,"Décaissement"))</f>
        <v/>
      </c>
      <c r="E37" s="27">
        <f>IF($A37="","",B37+C37-D37)</f>
        <v/>
      </c>
    </row>
    <row r="38">
      <c r="A38" s="37">
        <f>IF(A37="","",A37+1)</f>
        <v/>
      </c>
      <c r="B38" s="25">
        <f>IF($A38="","",E37)</f>
        <v/>
      </c>
      <c r="C38" s="25">
        <f>IF($A38="","",SUMIFS('Mouvements'!$L$4:$L$113,'Mouvements'!$A$4:$A$113,"&lt;&gt;",'Mouvements'!$K$4:$K$113,$A38,'Mouvements'!$E$4:$E$113,"Encaissement"))</f>
        <v/>
      </c>
      <c r="D38" s="25">
        <f>IF($A38="","",SUMIFS('Mouvements'!$L$4:$L$113,'Mouvements'!$A$4:$A$113,"&lt;&gt;",'Mouvements'!$K$4:$K$113,$A38,'Mouvements'!$E$4:$E$113,"Décaissement"))</f>
        <v/>
      </c>
      <c r="E38" s="25">
        <f>IF($A38="","",B38+C38-D38)</f>
        <v/>
      </c>
    </row>
    <row r="39">
      <c r="A39" s="38">
        <f>IF(A38="","",A38+1)</f>
        <v/>
      </c>
      <c r="B39" s="27">
        <f>IF($A39="","",E38)</f>
        <v/>
      </c>
      <c r="C39" s="27">
        <f>IF($A39="","",SUMIFS('Mouvements'!$L$4:$L$113,'Mouvements'!$A$4:$A$113,"&lt;&gt;",'Mouvements'!$K$4:$K$113,$A39,'Mouvements'!$E$4:$E$113,"Encaissement"))</f>
        <v/>
      </c>
      <c r="D39" s="27">
        <f>IF($A39="","",SUMIFS('Mouvements'!$L$4:$L$113,'Mouvements'!$A$4:$A$113,"&lt;&gt;",'Mouvements'!$K$4:$K$113,$A39,'Mouvements'!$E$4:$E$113,"Décaissement"))</f>
        <v/>
      </c>
      <c r="E39" s="27">
        <f>IF($A39="","",B39+C39-D39)</f>
        <v/>
      </c>
    </row>
    <row r="40">
      <c r="A40" s="37">
        <f>IF(A39="","",A39+1)</f>
        <v/>
      </c>
      <c r="B40" s="25">
        <f>IF($A40="","",E39)</f>
        <v/>
      </c>
      <c r="C40" s="25">
        <f>IF($A40="","",SUMIFS('Mouvements'!$L$4:$L$113,'Mouvements'!$A$4:$A$113,"&lt;&gt;",'Mouvements'!$K$4:$K$113,$A40,'Mouvements'!$E$4:$E$113,"Encaissement"))</f>
        <v/>
      </c>
      <c r="D40" s="25">
        <f>IF($A40="","",SUMIFS('Mouvements'!$L$4:$L$113,'Mouvements'!$A$4:$A$113,"&lt;&gt;",'Mouvements'!$K$4:$K$113,$A40,'Mouvements'!$E$4:$E$113,"Décaissement"))</f>
        <v/>
      </c>
      <c r="E40" s="25">
        <f>IF($A40="","",B40+C40-D40)</f>
        <v/>
      </c>
    </row>
    <row r="41">
      <c r="A41" s="38">
        <f>IF(A40="","",A40+1)</f>
        <v/>
      </c>
      <c r="B41" s="27">
        <f>IF($A41="","",E40)</f>
        <v/>
      </c>
      <c r="C41" s="27">
        <f>IF($A41="","",SUMIFS('Mouvements'!$L$4:$L$113,'Mouvements'!$A$4:$A$113,"&lt;&gt;",'Mouvements'!$K$4:$K$113,$A41,'Mouvements'!$E$4:$E$113,"Encaissement"))</f>
        <v/>
      </c>
      <c r="D41" s="27">
        <f>IF($A41="","",SUMIFS('Mouvements'!$L$4:$L$113,'Mouvements'!$A$4:$A$113,"&lt;&gt;",'Mouvements'!$K$4:$K$113,$A41,'Mouvements'!$E$4:$E$113,"Décaissement"))</f>
        <v/>
      </c>
      <c r="E41" s="27">
        <f>IF($A41="","",B41+C41-D41)</f>
        <v/>
      </c>
    </row>
    <row r="42">
      <c r="A42" s="37">
        <f>IF(A41="","",A41+1)</f>
        <v/>
      </c>
      <c r="B42" s="25">
        <f>IF($A42="","",E41)</f>
        <v/>
      </c>
      <c r="C42" s="25">
        <f>IF($A42="","",SUMIFS('Mouvements'!$L$4:$L$113,'Mouvements'!$A$4:$A$113,"&lt;&gt;",'Mouvements'!$K$4:$K$113,$A42,'Mouvements'!$E$4:$E$113,"Encaissement"))</f>
        <v/>
      </c>
      <c r="D42" s="25">
        <f>IF($A42="","",SUMIFS('Mouvements'!$L$4:$L$113,'Mouvements'!$A$4:$A$113,"&lt;&gt;",'Mouvements'!$K$4:$K$113,$A42,'Mouvements'!$E$4:$E$113,"Décaissement"))</f>
        <v/>
      </c>
      <c r="E42" s="25">
        <f>IF($A42="","",B42+C42-D42)</f>
        <v/>
      </c>
    </row>
    <row r="43">
      <c r="A43" s="38">
        <f>IF(A42="","",A42+1)</f>
        <v/>
      </c>
      <c r="B43" s="27">
        <f>IF($A43="","",E42)</f>
        <v/>
      </c>
      <c r="C43" s="27">
        <f>IF($A43="","",SUMIFS('Mouvements'!$L$4:$L$113,'Mouvements'!$A$4:$A$113,"&lt;&gt;",'Mouvements'!$K$4:$K$113,$A43,'Mouvements'!$E$4:$E$113,"Encaissement"))</f>
        <v/>
      </c>
      <c r="D43" s="27">
        <f>IF($A43="","",SUMIFS('Mouvements'!$L$4:$L$113,'Mouvements'!$A$4:$A$113,"&lt;&gt;",'Mouvements'!$K$4:$K$113,$A43,'Mouvements'!$E$4:$E$113,"Décaissement"))</f>
        <v/>
      </c>
      <c r="E43" s="27">
        <f>IF($A43="","",B43+C43-D43)</f>
        <v/>
      </c>
    </row>
    <row r="44">
      <c r="A44" s="37">
        <f>IF(A43="","",A43+1)</f>
        <v/>
      </c>
      <c r="B44" s="25">
        <f>IF($A44="","",E43)</f>
        <v/>
      </c>
      <c r="C44" s="25">
        <f>IF($A44="","",SUMIFS('Mouvements'!$L$4:$L$113,'Mouvements'!$A$4:$A$113,"&lt;&gt;",'Mouvements'!$K$4:$K$113,$A44,'Mouvements'!$E$4:$E$113,"Encaissement"))</f>
        <v/>
      </c>
      <c r="D44" s="25">
        <f>IF($A44="","",SUMIFS('Mouvements'!$L$4:$L$113,'Mouvements'!$A$4:$A$113,"&lt;&gt;",'Mouvements'!$K$4:$K$113,$A44,'Mouvements'!$E$4:$E$113,"Décaissement"))</f>
        <v/>
      </c>
      <c r="E44" s="25">
        <f>IF($A44="","",B44+C44-D44)</f>
        <v/>
      </c>
    </row>
    <row r="45">
      <c r="A45" s="38">
        <f>IF(A44="","",A44+1)</f>
        <v/>
      </c>
      <c r="B45" s="27">
        <f>IF($A45="","",E44)</f>
        <v/>
      </c>
      <c r="C45" s="27">
        <f>IF($A45="","",SUMIFS('Mouvements'!$L$4:$L$113,'Mouvements'!$A$4:$A$113,"&lt;&gt;",'Mouvements'!$K$4:$K$113,$A45,'Mouvements'!$E$4:$E$113,"Encaissement"))</f>
        <v/>
      </c>
      <c r="D45" s="27">
        <f>IF($A45="","",SUMIFS('Mouvements'!$L$4:$L$113,'Mouvements'!$A$4:$A$113,"&lt;&gt;",'Mouvements'!$K$4:$K$113,$A45,'Mouvements'!$E$4:$E$113,"Décaissement"))</f>
        <v/>
      </c>
      <c r="E45" s="27">
        <f>IF($A45="","",B45+C45-D45)</f>
        <v/>
      </c>
    </row>
    <row r="46">
      <c r="A46" s="37">
        <f>IF(A45="","",A45+1)</f>
        <v/>
      </c>
      <c r="B46" s="25">
        <f>IF($A46="","",E45)</f>
        <v/>
      </c>
      <c r="C46" s="25">
        <f>IF($A46="","",SUMIFS('Mouvements'!$L$4:$L$113,'Mouvements'!$A$4:$A$113,"&lt;&gt;",'Mouvements'!$K$4:$K$113,$A46,'Mouvements'!$E$4:$E$113,"Encaissement"))</f>
        <v/>
      </c>
      <c r="D46" s="25">
        <f>IF($A46="","",SUMIFS('Mouvements'!$L$4:$L$113,'Mouvements'!$A$4:$A$113,"&lt;&gt;",'Mouvements'!$K$4:$K$113,$A46,'Mouvements'!$E$4:$E$113,"Décaissement"))</f>
        <v/>
      </c>
      <c r="E46" s="25">
        <f>IF($A46="","",B46+C46-D46)</f>
        <v/>
      </c>
    </row>
    <row r="47">
      <c r="A47" s="38">
        <f>IF(A46="","",A46+1)</f>
        <v/>
      </c>
      <c r="B47" s="27">
        <f>IF($A47="","",E46)</f>
        <v/>
      </c>
      <c r="C47" s="27">
        <f>IF($A47="","",SUMIFS('Mouvements'!$L$4:$L$113,'Mouvements'!$A$4:$A$113,"&lt;&gt;",'Mouvements'!$K$4:$K$113,$A47,'Mouvements'!$E$4:$E$113,"Encaissement"))</f>
        <v/>
      </c>
      <c r="D47" s="27">
        <f>IF($A47="","",SUMIFS('Mouvements'!$L$4:$L$113,'Mouvements'!$A$4:$A$113,"&lt;&gt;",'Mouvements'!$K$4:$K$113,$A47,'Mouvements'!$E$4:$E$113,"Décaissement"))</f>
        <v/>
      </c>
      <c r="E47" s="27">
        <f>IF($A47="","",B47+C47-D47)</f>
        <v/>
      </c>
    </row>
    <row r="48">
      <c r="A48" s="37">
        <f>IF(A47="","",A47+1)</f>
        <v/>
      </c>
      <c r="B48" s="25">
        <f>IF($A48="","",E47)</f>
        <v/>
      </c>
      <c r="C48" s="25">
        <f>IF($A48="","",SUMIFS('Mouvements'!$L$4:$L$113,'Mouvements'!$A$4:$A$113,"&lt;&gt;",'Mouvements'!$K$4:$K$113,$A48,'Mouvements'!$E$4:$E$113,"Encaissement"))</f>
        <v/>
      </c>
      <c r="D48" s="25">
        <f>IF($A48="","",SUMIFS('Mouvements'!$L$4:$L$113,'Mouvements'!$A$4:$A$113,"&lt;&gt;",'Mouvements'!$K$4:$K$113,$A48,'Mouvements'!$E$4:$E$113,"Décaissement"))</f>
        <v/>
      </c>
      <c r="E48" s="25">
        <f>IF($A48="","",B48+C48-D48)</f>
        <v/>
      </c>
    </row>
    <row r="49">
      <c r="A49" s="38">
        <f>IF(A48="","",A48+1)</f>
        <v/>
      </c>
      <c r="B49" s="27">
        <f>IF($A49="","",E48)</f>
        <v/>
      </c>
      <c r="C49" s="27">
        <f>IF($A49="","",SUMIFS('Mouvements'!$L$4:$L$113,'Mouvements'!$A$4:$A$113,"&lt;&gt;",'Mouvements'!$K$4:$K$113,$A49,'Mouvements'!$E$4:$E$113,"Encaissement"))</f>
        <v/>
      </c>
      <c r="D49" s="27">
        <f>IF($A49="","",SUMIFS('Mouvements'!$L$4:$L$113,'Mouvements'!$A$4:$A$113,"&lt;&gt;",'Mouvements'!$K$4:$K$113,$A49,'Mouvements'!$E$4:$E$113,"Décaissement"))</f>
        <v/>
      </c>
      <c r="E49" s="27">
        <f>IF($A49="","",B49+C49-D49)</f>
        <v/>
      </c>
    </row>
    <row r="50">
      <c r="A50" s="37">
        <f>IF(A49="","",A49+1)</f>
        <v/>
      </c>
      <c r="B50" s="25">
        <f>IF($A50="","",E49)</f>
        <v/>
      </c>
      <c r="C50" s="25">
        <f>IF($A50="","",SUMIFS('Mouvements'!$L$4:$L$113,'Mouvements'!$A$4:$A$113,"&lt;&gt;",'Mouvements'!$K$4:$K$113,$A50,'Mouvements'!$E$4:$E$113,"Encaissement"))</f>
        <v/>
      </c>
      <c r="D50" s="25">
        <f>IF($A50="","",SUMIFS('Mouvements'!$L$4:$L$113,'Mouvements'!$A$4:$A$113,"&lt;&gt;",'Mouvements'!$K$4:$K$113,$A50,'Mouvements'!$E$4:$E$113,"Décaissement"))</f>
        <v/>
      </c>
      <c r="E50" s="25">
        <f>IF($A50="","",B50+C50-D50)</f>
        <v/>
      </c>
    </row>
    <row r="51">
      <c r="A51" s="38">
        <f>IF(A50="","",A50+1)</f>
        <v/>
      </c>
      <c r="B51" s="27">
        <f>IF($A51="","",E50)</f>
        <v/>
      </c>
      <c r="C51" s="27">
        <f>IF($A51="","",SUMIFS('Mouvements'!$L$4:$L$113,'Mouvements'!$A$4:$A$113,"&lt;&gt;",'Mouvements'!$K$4:$K$113,$A51,'Mouvements'!$E$4:$E$113,"Encaissement"))</f>
        <v/>
      </c>
      <c r="D51" s="27">
        <f>IF($A51="","",SUMIFS('Mouvements'!$L$4:$L$113,'Mouvements'!$A$4:$A$113,"&lt;&gt;",'Mouvements'!$K$4:$K$113,$A51,'Mouvements'!$E$4:$E$113,"Décaissement"))</f>
        <v/>
      </c>
      <c r="E51" s="27">
        <f>IF($A51="","",B51+C51-D51)</f>
        <v/>
      </c>
    </row>
    <row r="52">
      <c r="A52" s="37">
        <f>IF(A51="","",A51+1)</f>
        <v/>
      </c>
      <c r="B52" s="25">
        <f>IF($A52="","",E51)</f>
        <v/>
      </c>
      <c r="C52" s="25">
        <f>IF($A52="","",SUMIFS('Mouvements'!$L$4:$L$113,'Mouvements'!$A$4:$A$113,"&lt;&gt;",'Mouvements'!$K$4:$K$113,$A52,'Mouvements'!$E$4:$E$113,"Encaissement"))</f>
        <v/>
      </c>
      <c r="D52" s="25">
        <f>IF($A52="","",SUMIFS('Mouvements'!$L$4:$L$113,'Mouvements'!$A$4:$A$113,"&lt;&gt;",'Mouvements'!$K$4:$K$113,$A52,'Mouvements'!$E$4:$E$113,"Décaissement"))</f>
        <v/>
      </c>
      <c r="E52" s="25">
        <f>IF($A52="","",B52+C52-D52)</f>
        <v/>
      </c>
    </row>
    <row r="53">
      <c r="A53" s="38">
        <f>IF(A52="","",A52+1)</f>
        <v/>
      </c>
      <c r="B53" s="27">
        <f>IF($A53="","",E52)</f>
        <v/>
      </c>
      <c r="C53" s="27">
        <f>IF($A53="","",SUMIFS('Mouvements'!$L$4:$L$113,'Mouvements'!$A$4:$A$113,"&lt;&gt;",'Mouvements'!$K$4:$K$113,$A53,'Mouvements'!$E$4:$E$113,"Encaissement"))</f>
        <v/>
      </c>
      <c r="D53" s="27">
        <f>IF($A53="","",SUMIFS('Mouvements'!$L$4:$L$113,'Mouvements'!$A$4:$A$113,"&lt;&gt;",'Mouvements'!$K$4:$K$113,$A53,'Mouvements'!$E$4:$E$113,"Décaissement"))</f>
        <v/>
      </c>
      <c r="E53" s="27">
        <f>IF($A53="","",B53+C53-D53)</f>
        <v/>
      </c>
    </row>
    <row r="54">
      <c r="A54" s="37">
        <f>IF(A53="","",A53+1)</f>
        <v/>
      </c>
      <c r="B54" s="25">
        <f>IF($A54="","",E53)</f>
        <v/>
      </c>
      <c r="C54" s="25">
        <f>IF($A54="","",SUMIFS('Mouvements'!$L$4:$L$113,'Mouvements'!$A$4:$A$113,"&lt;&gt;",'Mouvements'!$K$4:$K$113,$A54,'Mouvements'!$E$4:$E$113,"Encaissement"))</f>
        <v/>
      </c>
      <c r="D54" s="25">
        <f>IF($A54="","",SUMIFS('Mouvements'!$L$4:$L$113,'Mouvements'!$A$4:$A$113,"&lt;&gt;",'Mouvements'!$K$4:$K$113,$A54,'Mouvements'!$E$4:$E$113,"Décaissement"))</f>
        <v/>
      </c>
      <c r="E54" s="25">
        <f>IF($A54="","",B54+C54-D54)</f>
        <v/>
      </c>
    </row>
    <row r="55">
      <c r="A55" s="38">
        <f>IF(A54="","",A54+1)</f>
        <v/>
      </c>
      <c r="B55" s="27">
        <f>IF($A55="","",E54)</f>
        <v/>
      </c>
      <c r="C55" s="27">
        <f>IF($A55="","",SUMIFS('Mouvements'!$L$4:$L$113,'Mouvements'!$A$4:$A$113,"&lt;&gt;",'Mouvements'!$K$4:$K$113,$A55,'Mouvements'!$E$4:$E$113,"Encaissement"))</f>
        <v/>
      </c>
      <c r="D55" s="27">
        <f>IF($A55="","",SUMIFS('Mouvements'!$L$4:$L$113,'Mouvements'!$A$4:$A$113,"&lt;&gt;",'Mouvements'!$K$4:$K$113,$A55,'Mouvements'!$E$4:$E$113,"Décaissement"))</f>
        <v/>
      </c>
      <c r="E55" s="27">
        <f>IF($A55="","",B55+C55-D55)</f>
        <v/>
      </c>
    </row>
    <row r="56">
      <c r="A56" s="37">
        <f>IF(A55="","",A55+1)</f>
        <v/>
      </c>
      <c r="B56" s="25">
        <f>IF($A56="","",E55)</f>
        <v/>
      </c>
      <c r="C56" s="25">
        <f>IF($A56="","",SUMIFS('Mouvements'!$L$4:$L$113,'Mouvements'!$A$4:$A$113,"&lt;&gt;",'Mouvements'!$K$4:$K$113,$A56,'Mouvements'!$E$4:$E$113,"Encaissement"))</f>
        <v/>
      </c>
      <c r="D56" s="25">
        <f>IF($A56="","",SUMIFS('Mouvements'!$L$4:$L$113,'Mouvements'!$A$4:$A$113,"&lt;&gt;",'Mouvements'!$K$4:$K$113,$A56,'Mouvements'!$E$4:$E$113,"Décaissement"))</f>
        <v/>
      </c>
      <c r="E56" s="25">
        <f>IF($A56="","",B56+C56-D56)</f>
        <v/>
      </c>
    </row>
    <row r="57">
      <c r="A57" s="38">
        <f>IF(A56="","",A56+1)</f>
        <v/>
      </c>
      <c r="B57" s="27">
        <f>IF($A57="","",E56)</f>
        <v/>
      </c>
      <c r="C57" s="27">
        <f>IF($A57="","",SUMIFS('Mouvements'!$L$4:$L$113,'Mouvements'!$A$4:$A$113,"&lt;&gt;",'Mouvements'!$K$4:$K$113,$A57,'Mouvements'!$E$4:$E$113,"Encaissement"))</f>
        <v/>
      </c>
      <c r="D57" s="27">
        <f>IF($A57="","",SUMIFS('Mouvements'!$L$4:$L$113,'Mouvements'!$A$4:$A$113,"&lt;&gt;",'Mouvements'!$K$4:$K$113,$A57,'Mouvements'!$E$4:$E$113,"Décaissement"))</f>
        <v/>
      </c>
      <c r="E57" s="27">
        <f>IF($A57="","",B57+C57-D57)</f>
        <v/>
      </c>
    </row>
    <row r="58">
      <c r="A58" s="37">
        <f>IF(A57="","",A57+1)</f>
        <v/>
      </c>
      <c r="B58" s="25">
        <f>IF($A58="","",E57)</f>
        <v/>
      </c>
      <c r="C58" s="25">
        <f>IF($A58="","",SUMIFS('Mouvements'!$L$4:$L$113,'Mouvements'!$A$4:$A$113,"&lt;&gt;",'Mouvements'!$K$4:$K$113,$A58,'Mouvements'!$E$4:$E$113,"Encaissement"))</f>
        <v/>
      </c>
      <c r="D58" s="25">
        <f>IF($A58="","",SUMIFS('Mouvements'!$L$4:$L$113,'Mouvements'!$A$4:$A$113,"&lt;&gt;",'Mouvements'!$K$4:$K$113,$A58,'Mouvements'!$E$4:$E$113,"Décaissement"))</f>
        <v/>
      </c>
      <c r="E58" s="25">
        <f>IF($A58="","",B58+C58-D58)</f>
        <v/>
      </c>
    </row>
    <row r="59">
      <c r="A59" s="38">
        <f>IF(A58="","",A58+1)</f>
        <v/>
      </c>
      <c r="B59" s="27">
        <f>IF($A59="","",E58)</f>
        <v/>
      </c>
      <c r="C59" s="27">
        <f>IF($A59="","",SUMIFS('Mouvements'!$L$4:$L$113,'Mouvements'!$A$4:$A$113,"&lt;&gt;",'Mouvements'!$K$4:$K$113,$A59,'Mouvements'!$E$4:$E$113,"Encaissement"))</f>
        <v/>
      </c>
      <c r="D59" s="27">
        <f>IF($A59="","",SUMIFS('Mouvements'!$L$4:$L$113,'Mouvements'!$A$4:$A$113,"&lt;&gt;",'Mouvements'!$K$4:$K$113,$A59,'Mouvements'!$E$4:$E$113,"Décaissement"))</f>
        <v/>
      </c>
      <c r="E59" s="27">
        <f>IF($A59="","",B59+C59-D59)</f>
        <v/>
      </c>
    </row>
    <row r="60">
      <c r="A60" s="37">
        <f>IF(A59="","",A59+1)</f>
        <v/>
      </c>
      <c r="B60" s="25">
        <f>IF($A60="","",E59)</f>
        <v/>
      </c>
      <c r="C60" s="25">
        <f>IF($A60="","",SUMIFS('Mouvements'!$L$4:$L$113,'Mouvements'!$A$4:$A$113,"&lt;&gt;",'Mouvements'!$K$4:$K$113,$A60,'Mouvements'!$E$4:$E$113,"Encaissement"))</f>
        <v/>
      </c>
      <c r="D60" s="25">
        <f>IF($A60="","",SUMIFS('Mouvements'!$L$4:$L$113,'Mouvements'!$A$4:$A$113,"&lt;&gt;",'Mouvements'!$K$4:$K$113,$A60,'Mouvements'!$E$4:$E$113,"Décaissement"))</f>
        <v/>
      </c>
      <c r="E60" s="25">
        <f>IF($A60="","",B60+C60-D60)</f>
        <v/>
      </c>
    </row>
    <row r="61">
      <c r="A61" s="38">
        <f>IF(A60="","",A60+1)</f>
        <v/>
      </c>
      <c r="B61" s="27">
        <f>IF($A61="","",E60)</f>
        <v/>
      </c>
      <c r="C61" s="27">
        <f>IF($A61="","",SUMIFS('Mouvements'!$L$4:$L$113,'Mouvements'!$A$4:$A$113,"&lt;&gt;",'Mouvements'!$K$4:$K$113,$A61,'Mouvements'!$E$4:$E$113,"Encaissement"))</f>
        <v/>
      </c>
      <c r="D61" s="27">
        <f>IF($A61="","",SUMIFS('Mouvements'!$L$4:$L$113,'Mouvements'!$A$4:$A$113,"&lt;&gt;",'Mouvements'!$K$4:$K$113,$A61,'Mouvements'!$E$4:$E$113,"Décaissement"))</f>
        <v/>
      </c>
      <c r="E61" s="27">
        <f>IF($A61="","",B61+C61-D61)</f>
        <v/>
      </c>
    </row>
    <row r="62">
      <c r="A62" s="37">
        <f>IF(A61="","",A61+1)</f>
        <v/>
      </c>
      <c r="B62" s="25">
        <f>IF($A62="","",E61)</f>
        <v/>
      </c>
      <c r="C62" s="25">
        <f>IF($A62="","",SUMIFS('Mouvements'!$L$4:$L$113,'Mouvements'!$A$4:$A$113,"&lt;&gt;",'Mouvements'!$K$4:$K$113,$A62,'Mouvements'!$E$4:$E$113,"Encaissement"))</f>
        <v/>
      </c>
      <c r="D62" s="25">
        <f>IF($A62="","",SUMIFS('Mouvements'!$L$4:$L$113,'Mouvements'!$A$4:$A$113,"&lt;&gt;",'Mouvements'!$K$4:$K$113,$A62,'Mouvements'!$E$4:$E$113,"Décaissement"))</f>
        <v/>
      </c>
      <c r="E62" s="25">
        <f>IF($A62="","",B62+C62-D62)</f>
        <v/>
      </c>
    </row>
    <row r="63">
      <c r="A63" s="38">
        <f>IF(A62="","",A62+1)</f>
        <v/>
      </c>
      <c r="B63" s="27">
        <f>IF($A63="","",E62)</f>
        <v/>
      </c>
      <c r="C63" s="27">
        <f>IF($A63="","",SUMIFS('Mouvements'!$L$4:$L$113,'Mouvements'!$A$4:$A$113,"&lt;&gt;",'Mouvements'!$K$4:$K$113,$A63,'Mouvements'!$E$4:$E$113,"Encaissement"))</f>
        <v/>
      </c>
      <c r="D63" s="27">
        <f>IF($A63="","",SUMIFS('Mouvements'!$L$4:$L$113,'Mouvements'!$A$4:$A$113,"&lt;&gt;",'Mouvements'!$K$4:$K$113,$A63,'Mouvements'!$E$4:$E$113,"Décaissement"))</f>
        <v/>
      </c>
      <c r="E63" s="27">
        <f>IF($A63="","",B63+C63-D63)</f>
        <v/>
      </c>
    </row>
    <row r="64">
      <c r="A64" s="37">
        <f>IF(A63="","",A63+1)</f>
        <v/>
      </c>
      <c r="B64" s="25">
        <f>IF($A64="","",E63)</f>
        <v/>
      </c>
      <c r="C64" s="25">
        <f>IF($A64="","",SUMIFS('Mouvements'!$L$4:$L$113,'Mouvements'!$A$4:$A$113,"&lt;&gt;",'Mouvements'!$K$4:$K$113,$A64,'Mouvements'!$E$4:$E$113,"Encaissement"))</f>
        <v/>
      </c>
      <c r="D64" s="25">
        <f>IF($A64="","",SUMIFS('Mouvements'!$L$4:$L$113,'Mouvements'!$A$4:$A$113,"&lt;&gt;",'Mouvements'!$K$4:$K$113,$A64,'Mouvements'!$E$4:$E$113,"Décaissement"))</f>
        <v/>
      </c>
      <c r="E64" s="25">
        <f>IF($A64="","",B64+C64-D64)</f>
        <v/>
      </c>
    </row>
    <row r="65">
      <c r="A65" s="38">
        <f>IF(A64="","",A64+1)</f>
        <v/>
      </c>
      <c r="B65" s="27">
        <f>IF($A65="","",E64)</f>
        <v/>
      </c>
      <c r="C65" s="27">
        <f>IF($A65="","",SUMIFS('Mouvements'!$L$4:$L$113,'Mouvements'!$A$4:$A$113,"&lt;&gt;",'Mouvements'!$K$4:$K$113,$A65,'Mouvements'!$E$4:$E$113,"Encaissement"))</f>
        <v/>
      </c>
      <c r="D65" s="27">
        <f>IF($A65="","",SUMIFS('Mouvements'!$L$4:$L$113,'Mouvements'!$A$4:$A$113,"&lt;&gt;",'Mouvements'!$K$4:$K$113,$A65,'Mouvements'!$E$4:$E$113,"Décaissement"))</f>
        <v/>
      </c>
      <c r="E65" s="27">
        <f>IF($A65="","",B65+C65-D65)</f>
        <v/>
      </c>
    </row>
    <row r="66">
      <c r="A66" s="37">
        <f>IF(A65="","",A65+1)</f>
        <v/>
      </c>
      <c r="B66" s="25">
        <f>IF($A66="","",E65)</f>
        <v/>
      </c>
      <c r="C66" s="25">
        <f>IF($A66="","",SUMIFS('Mouvements'!$L$4:$L$113,'Mouvements'!$A$4:$A$113,"&lt;&gt;",'Mouvements'!$K$4:$K$113,$A66,'Mouvements'!$E$4:$E$113,"Encaissement"))</f>
        <v/>
      </c>
      <c r="D66" s="25">
        <f>IF($A66="","",SUMIFS('Mouvements'!$L$4:$L$113,'Mouvements'!$A$4:$A$113,"&lt;&gt;",'Mouvements'!$K$4:$K$113,$A66,'Mouvements'!$E$4:$E$113,"Décaissement"))</f>
        <v/>
      </c>
      <c r="E66" s="25">
        <f>IF($A66="","",B66+C66-D66)</f>
        <v/>
      </c>
    </row>
    <row r="67">
      <c r="A67" s="38">
        <f>IF(A66="","",A66+1)</f>
        <v/>
      </c>
      <c r="B67" s="27">
        <f>IF($A67="","",E66)</f>
        <v/>
      </c>
      <c r="C67" s="27">
        <f>IF($A67="","",SUMIFS('Mouvements'!$L$4:$L$113,'Mouvements'!$A$4:$A$113,"&lt;&gt;",'Mouvements'!$K$4:$K$113,$A67,'Mouvements'!$E$4:$E$113,"Encaissement"))</f>
        <v/>
      </c>
      <c r="D67" s="27">
        <f>IF($A67="","",SUMIFS('Mouvements'!$L$4:$L$113,'Mouvements'!$A$4:$A$113,"&lt;&gt;",'Mouvements'!$K$4:$K$113,$A67,'Mouvements'!$E$4:$E$113,"Décaissement"))</f>
        <v/>
      </c>
      <c r="E67" s="27">
        <f>IF($A67="","",B67+C67-D67)</f>
        <v/>
      </c>
    </row>
    <row r="68">
      <c r="A68" s="37">
        <f>IF(A67="","",A67+1)</f>
        <v/>
      </c>
      <c r="B68" s="25">
        <f>IF($A68="","",E67)</f>
        <v/>
      </c>
      <c r="C68" s="25">
        <f>IF($A68="","",SUMIFS('Mouvements'!$L$4:$L$113,'Mouvements'!$A$4:$A$113,"&lt;&gt;",'Mouvements'!$K$4:$K$113,$A68,'Mouvements'!$E$4:$E$113,"Encaissement"))</f>
        <v/>
      </c>
      <c r="D68" s="25">
        <f>IF($A68="","",SUMIFS('Mouvements'!$L$4:$L$113,'Mouvements'!$A$4:$A$113,"&lt;&gt;",'Mouvements'!$K$4:$K$113,$A68,'Mouvements'!$E$4:$E$113,"Décaissement"))</f>
        <v/>
      </c>
      <c r="E68" s="25">
        <f>IF($A68="","",B68+C68-D68)</f>
        <v/>
      </c>
    </row>
    <row r="69">
      <c r="A69" s="38">
        <f>IF(A68="","",A68+1)</f>
        <v/>
      </c>
      <c r="B69" s="27">
        <f>IF($A69="","",E68)</f>
        <v/>
      </c>
      <c r="C69" s="27">
        <f>IF($A69="","",SUMIFS('Mouvements'!$L$4:$L$113,'Mouvements'!$A$4:$A$113,"&lt;&gt;",'Mouvements'!$K$4:$K$113,$A69,'Mouvements'!$E$4:$E$113,"Encaissement"))</f>
        <v/>
      </c>
      <c r="D69" s="27">
        <f>IF($A69="","",SUMIFS('Mouvements'!$L$4:$L$113,'Mouvements'!$A$4:$A$113,"&lt;&gt;",'Mouvements'!$K$4:$K$113,$A69,'Mouvements'!$E$4:$E$113,"Décaissement"))</f>
        <v/>
      </c>
      <c r="E69" s="27">
        <f>IF($A69="","",B69+C69-D69)</f>
        <v/>
      </c>
    </row>
    <row r="70">
      <c r="A70" s="37">
        <f>IF(A69="","",A69+1)</f>
        <v/>
      </c>
      <c r="B70" s="25">
        <f>IF($A70="","",E69)</f>
        <v/>
      </c>
      <c r="C70" s="25">
        <f>IF($A70="","",SUMIFS('Mouvements'!$L$4:$L$113,'Mouvements'!$A$4:$A$113,"&lt;&gt;",'Mouvements'!$K$4:$K$113,$A70,'Mouvements'!$E$4:$E$113,"Encaissement"))</f>
        <v/>
      </c>
      <c r="D70" s="25">
        <f>IF($A70="","",SUMIFS('Mouvements'!$L$4:$L$113,'Mouvements'!$A$4:$A$113,"&lt;&gt;",'Mouvements'!$K$4:$K$113,$A70,'Mouvements'!$E$4:$E$113,"Décaissement"))</f>
        <v/>
      </c>
      <c r="E70" s="25">
        <f>IF($A70="","",B70+C70-D70)</f>
        <v/>
      </c>
    </row>
    <row r="71">
      <c r="A71" s="38">
        <f>IF(A70="","",A70+1)</f>
        <v/>
      </c>
      <c r="B71" s="27">
        <f>IF($A71="","",E70)</f>
        <v/>
      </c>
      <c r="C71" s="27">
        <f>IF($A71="","",SUMIFS('Mouvements'!$L$4:$L$113,'Mouvements'!$A$4:$A$113,"&lt;&gt;",'Mouvements'!$K$4:$K$113,$A71,'Mouvements'!$E$4:$E$113,"Encaissement"))</f>
        <v/>
      </c>
      <c r="D71" s="27">
        <f>IF($A71="","",SUMIFS('Mouvements'!$L$4:$L$113,'Mouvements'!$A$4:$A$113,"&lt;&gt;",'Mouvements'!$K$4:$K$113,$A71,'Mouvements'!$E$4:$E$113,"Décaissement"))</f>
        <v/>
      </c>
      <c r="E71" s="27">
        <f>IF($A71="","",B71+C71-D71)</f>
        <v/>
      </c>
    </row>
    <row r="72">
      <c r="A72" s="37">
        <f>IF(A71="","",A71+1)</f>
        <v/>
      </c>
      <c r="B72" s="25">
        <f>IF($A72="","",E71)</f>
        <v/>
      </c>
      <c r="C72" s="25">
        <f>IF($A72="","",SUMIFS('Mouvements'!$L$4:$L$113,'Mouvements'!$A$4:$A$113,"&lt;&gt;",'Mouvements'!$K$4:$K$113,$A72,'Mouvements'!$E$4:$E$113,"Encaissement"))</f>
        <v/>
      </c>
      <c r="D72" s="25">
        <f>IF($A72="","",SUMIFS('Mouvements'!$L$4:$L$113,'Mouvements'!$A$4:$A$113,"&lt;&gt;",'Mouvements'!$K$4:$K$113,$A72,'Mouvements'!$E$4:$E$113,"Décaissement"))</f>
        <v/>
      </c>
      <c r="E72" s="25">
        <f>IF($A72="","",B72+C72-D72)</f>
        <v/>
      </c>
    </row>
    <row r="73">
      <c r="A73" s="38">
        <f>IF(A72="","",A72+1)</f>
        <v/>
      </c>
      <c r="B73" s="27">
        <f>IF($A73="","",E72)</f>
        <v/>
      </c>
      <c r="C73" s="27">
        <f>IF($A73="","",SUMIFS('Mouvements'!$L$4:$L$113,'Mouvements'!$A$4:$A$113,"&lt;&gt;",'Mouvements'!$K$4:$K$113,$A73,'Mouvements'!$E$4:$E$113,"Encaissement"))</f>
        <v/>
      </c>
      <c r="D73" s="27">
        <f>IF($A73="","",SUMIFS('Mouvements'!$L$4:$L$113,'Mouvements'!$A$4:$A$113,"&lt;&gt;",'Mouvements'!$K$4:$K$113,$A73,'Mouvements'!$E$4:$E$113,"Décaissement"))</f>
        <v/>
      </c>
      <c r="E73" s="27">
        <f>IF($A73="","",B73+C73-D73)</f>
        <v/>
      </c>
    </row>
    <row r="74">
      <c r="A74" s="37">
        <f>IF(A73="","",A73+1)</f>
        <v/>
      </c>
      <c r="B74" s="25">
        <f>IF($A74="","",E73)</f>
        <v/>
      </c>
      <c r="C74" s="25">
        <f>IF($A74="","",SUMIFS('Mouvements'!$L$4:$L$113,'Mouvements'!$A$4:$A$113,"&lt;&gt;",'Mouvements'!$K$4:$K$113,$A74,'Mouvements'!$E$4:$E$113,"Encaissement"))</f>
        <v/>
      </c>
      <c r="D74" s="25">
        <f>IF($A74="","",SUMIFS('Mouvements'!$L$4:$L$113,'Mouvements'!$A$4:$A$113,"&lt;&gt;",'Mouvements'!$K$4:$K$113,$A74,'Mouvements'!$E$4:$E$113,"Décaissement"))</f>
        <v/>
      </c>
      <c r="E74" s="25">
        <f>IF($A74="","",B74+C74-D74)</f>
        <v/>
      </c>
    </row>
    <row r="75">
      <c r="A75" s="38">
        <f>IF(A74="","",A74+1)</f>
        <v/>
      </c>
      <c r="B75" s="27">
        <f>IF($A75="","",E74)</f>
        <v/>
      </c>
      <c r="C75" s="27">
        <f>IF($A75="","",SUMIFS('Mouvements'!$L$4:$L$113,'Mouvements'!$A$4:$A$113,"&lt;&gt;",'Mouvements'!$K$4:$K$113,$A75,'Mouvements'!$E$4:$E$113,"Encaissement"))</f>
        <v/>
      </c>
      <c r="D75" s="27">
        <f>IF($A75="","",SUMIFS('Mouvements'!$L$4:$L$113,'Mouvements'!$A$4:$A$113,"&lt;&gt;",'Mouvements'!$K$4:$K$113,$A75,'Mouvements'!$E$4:$E$113,"Décaissement"))</f>
        <v/>
      </c>
      <c r="E75" s="27">
        <f>IF($A75="","",B75+C75-D75)</f>
        <v/>
      </c>
    </row>
    <row r="76">
      <c r="A76" s="37">
        <f>IF(A75="","",A75+1)</f>
        <v/>
      </c>
      <c r="B76" s="25">
        <f>IF($A76="","",E75)</f>
        <v/>
      </c>
      <c r="C76" s="25">
        <f>IF($A76="","",SUMIFS('Mouvements'!$L$4:$L$113,'Mouvements'!$A$4:$A$113,"&lt;&gt;",'Mouvements'!$K$4:$K$113,$A76,'Mouvements'!$E$4:$E$113,"Encaissement"))</f>
        <v/>
      </c>
      <c r="D76" s="25">
        <f>IF($A76="","",SUMIFS('Mouvements'!$L$4:$L$113,'Mouvements'!$A$4:$A$113,"&lt;&gt;",'Mouvements'!$K$4:$K$113,$A76,'Mouvements'!$E$4:$E$113,"Décaissement"))</f>
        <v/>
      </c>
      <c r="E76" s="25">
        <f>IF($A76="","",B76+C76-D76)</f>
        <v/>
      </c>
    </row>
    <row r="77">
      <c r="A77" s="38">
        <f>IF(A76="","",A76+1)</f>
        <v/>
      </c>
      <c r="B77" s="27">
        <f>IF($A77="","",E76)</f>
        <v/>
      </c>
      <c r="C77" s="27">
        <f>IF($A77="","",SUMIFS('Mouvements'!$L$4:$L$113,'Mouvements'!$A$4:$A$113,"&lt;&gt;",'Mouvements'!$K$4:$K$113,$A77,'Mouvements'!$E$4:$E$113,"Encaissement"))</f>
        <v/>
      </c>
      <c r="D77" s="27">
        <f>IF($A77="","",SUMIFS('Mouvements'!$L$4:$L$113,'Mouvements'!$A$4:$A$113,"&lt;&gt;",'Mouvements'!$K$4:$K$113,$A77,'Mouvements'!$E$4:$E$113,"Décaissement"))</f>
        <v/>
      </c>
      <c r="E77" s="27">
        <f>IF($A77="","",B77+C77-D77)</f>
        <v/>
      </c>
    </row>
    <row r="78">
      <c r="A78" s="37">
        <f>IF(A77="","",A77+1)</f>
        <v/>
      </c>
      <c r="B78" s="25">
        <f>IF($A78="","",E77)</f>
        <v/>
      </c>
      <c r="C78" s="25">
        <f>IF($A78="","",SUMIFS('Mouvements'!$L$4:$L$113,'Mouvements'!$A$4:$A$113,"&lt;&gt;",'Mouvements'!$K$4:$K$113,$A78,'Mouvements'!$E$4:$E$113,"Encaissement"))</f>
        <v/>
      </c>
      <c r="D78" s="25">
        <f>IF($A78="","",SUMIFS('Mouvements'!$L$4:$L$113,'Mouvements'!$A$4:$A$113,"&lt;&gt;",'Mouvements'!$K$4:$K$113,$A78,'Mouvements'!$E$4:$E$113,"Décaissement"))</f>
        <v/>
      </c>
      <c r="E78" s="25">
        <f>IF($A78="","",B78+C78-D78)</f>
        <v/>
      </c>
    </row>
    <row r="79">
      <c r="A79" s="38">
        <f>IF(A78="","",A78+1)</f>
        <v/>
      </c>
      <c r="B79" s="27">
        <f>IF($A79="","",E78)</f>
        <v/>
      </c>
      <c r="C79" s="27">
        <f>IF($A79="","",SUMIFS('Mouvements'!$L$4:$L$113,'Mouvements'!$A$4:$A$113,"&lt;&gt;",'Mouvements'!$K$4:$K$113,$A79,'Mouvements'!$E$4:$E$113,"Encaissement"))</f>
        <v/>
      </c>
      <c r="D79" s="27">
        <f>IF($A79="","",SUMIFS('Mouvements'!$L$4:$L$113,'Mouvements'!$A$4:$A$113,"&lt;&gt;",'Mouvements'!$K$4:$K$113,$A79,'Mouvements'!$E$4:$E$113,"Décaissement"))</f>
        <v/>
      </c>
      <c r="E79" s="27">
        <f>IF($A79="","",B79+C79-D79)</f>
        <v/>
      </c>
    </row>
    <row r="80">
      <c r="A80" s="37">
        <f>IF(A79="","",A79+1)</f>
        <v/>
      </c>
      <c r="B80" s="25">
        <f>IF($A80="","",E79)</f>
        <v/>
      </c>
      <c r="C80" s="25">
        <f>IF($A80="","",SUMIFS('Mouvements'!$L$4:$L$113,'Mouvements'!$A$4:$A$113,"&lt;&gt;",'Mouvements'!$K$4:$K$113,$A80,'Mouvements'!$E$4:$E$113,"Encaissement"))</f>
        <v/>
      </c>
      <c r="D80" s="25">
        <f>IF($A80="","",SUMIFS('Mouvements'!$L$4:$L$113,'Mouvements'!$A$4:$A$113,"&lt;&gt;",'Mouvements'!$K$4:$K$113,$A80,'Mouvements'!$E$4:$E$113,"Décaissement"))</f>
        <v/>
      </c>
      <c r="E80" s="25">
        <f>IF($A80="","",B80+C80-D80)</f>
        <v/>
      </c>
    </row>
    <row r="81">
      <c r="A81" s="38">
        <f>IF(A80="","",A80+1)</f>
        <v/>
      </c>
      <c r="B81" s="27">
        <f>IF($A81="","",E80)</f>
        <v/>
      </c>
      <c r="C81" s="27">
        <f>IF($A81="","",SUMIFS('Mouvements'!$L$4:$L$113,'Mouvements'!$A$4:$A$113,"&lt;&gt;",'Mouvements'!$K$4:$K$113,$A81,'Mouvements'!$E$4:$E$113,"Encaissement"))</f>
        <v/>
      </c>
      <c r="D81" s="27">
        <f>IF($A81="","",SUMIFS('Mouvements'!$L$4:$L$113,'Mouvements'!$A$4:$A$113,"&lt;&gt;",'Mouvements'!$K$4:$K$113,$A81,'Mouvements'!$E$4:$E$113,"Décaissement"))</f>
        <v/>
      </c>
      <c r="E81" s="27">
        <f>IF($A81="","",B81+C81-D81)</f>
        <v/>
      </c>
    </row>
    <row r="82">
      <c r="A82" s="37">
        <f>IF(A81="","",A81+1)</f>
        <v/>
      </c>
      <c r="B82" s="25">
        <f>IF($A82="","",E81)</f>
        <v/>
      </c>
      <c r="C82" s="25">
        <f>IF($A82="","",SUMIFS('Mouvements'!$L$4:$L$113,'Mouvements'!$A$4:$A$113,"&lt;&gt;",'Mouvements'!$K$4:$K$113,$A82,'Mouvements'!$E$4:$E$113,"Encaissement"))</f>
        <v/>
      </c>
      <c r="D82" s="25">
        <f>IF($A82="","",SUMIFS('Mouvements'!$L$4:$L$113,'Mouvements'!$A$4:$A$113,"&lt;&gt;",'Mouvements'!$K$4:$K$113,$A82,'Mouvements'!$E$4:$E$113,"Décaissement"))</f>
        <v/>
      </c>
      <c r="E82" s="25">
        <f>IF($A82="","",B82+C82-D82)</f>
        <v/>
      </c>
    </row>
    <row r="83">
      <c r="A83" s="38">
        <f>IF(A82="","",A82+1)</f>
        <v/>
      </c>
      <c r="B83" s="27">
        <f>IF($A83="","",E82)</f>
        <v/>
      </c>
      <c r="C83" s="27">
        <f>IF($A83="","",SUMIFS('Mouvements'!$L$4:$L$113,'Mouvements'!$A$4:$A$113,"&lt;&gt;",'Mouvements'!$K$4:$K$113,$A83,'Mouvements'!$E$4:$E$113,"Encaissement"))</f>
        <v/>
      </c>
      <c r="D83" s="27">
        <f>IF($A83="","",SUMIFS('Mouvements'!$L$4:$L$113,'Mouvements'!$A$4:$A$113,"&lt;&gt;",'Mouvements'!$K$4:$K$113,$A83,'Mouvements'!$E$4:$E$113,"Décaissement"))</f>
        <v/>
      </c>
      <c r="E83" s="27">
        <f>IF($A83="","",B83+C83-D83)</f>
        <v/>
      </c>
    </row>
    <row r="84">
      <c r="A84" s="37">
        <f>IF(A83="","",A83+1)</f>
        <v/>
      </c>
      <c r="B84" s="25">
        <f>IF($A84="","",E83)</f>
        <v/>
      </c>
      <c r="C84" s="25">
        <f>IF($A84="","",SUMIFS('Mouvements'!$L$4:$L$113,'Mouvements'!$A$4:$A$113,"&lt;&gt;",'Mouvements'!$K$4:$K$113,$A84,'Mouvements'!$E$4:$E$113,"Encaissement"))</f>
        <v/>
      </c>
      <c r="D84" s="25">
        <f>IF($A84="","",SUMIFS('Mouvements'!$L$4:$L$113,'Mouvements'!$A$4:$A$113,"&lt;&gt;",'Mouvements'!$K$4:$K$113,$A84,'Mouvements'!$E$4:$E$113,"Décaissement"))</f>
        <v/>
      </c>
      <c r="E84" s="25">
        <f>IF($A84="","",B84+C84-D84)</f>
        <v/>
      </c>
    </row>
    <row r="85">
      <c r="A85" s="38">
        <f>IF(A84="","",A84+1)</f>
        <v/>
      </c>
      <c r="B85" s="27">
        <f>IF($A85="","",E84)</f>
        <v/>
      </c>
      <c r="C85" s="27">
        <f>IF($A85="","",SUMIFS('Mouvements'!$L$4:$L$113,'Mouvements'!$A$4:$A$113,"&lt;&gt;",'Mouvements'!$K$4:$K$113,$A85,'Mouvements'!$E$4:$E$113,"Encaissement"))</f>
        <v/>
      </c>
      <c r="D85" s="27">
        <f>IF($A85="","",SUMIFS('Mouvements'!$L$4:$L$113,'Mouvements'!$A$4:$A$113,"&lt;&gt;",'Mouvements'!$K$4:$K$113,$A85,'Mouvements'!$E$4:$E$113,"Décaissement"))</f>
        <v/>
      </c>
      <c r="E85" s="27">
        <f>IF($A85="","",B85+C85-D85)</f>
        <v/>
      </c>
    </row>
    <row r="86">
      <c r="A86" s="37">
        <f>IF(A85="","",A85+1)</f>
        <v/>
      </c>
      <c r="B86" s="25">
        <f>IF($A86="","",E85)</f>
        <v/>
      </c>
      <c r="C86" s="25">
        <f>IF($A86="","",SUMIFS('Mouvements'!$L$4:$L$113,'Mouvements'!$A$4:$A$113,"&lt;&gt;",'Mouvements'!$K$4:$K$113,$A86,'Mouvements'!$E$4:$E$113,"Encaissement"))</f>
        <v/>
      </c>
      <c r="D86" s="25">
        <f>IF($A86="","",SUMIFS('Mouvements'!$L$4:$L$113,'Mouvements'!$A$4:$A$113,"&lt;&gt;",'Mouvements'!$K$4:$K$113,$A86,'Mouvements'!$E$4:$E$113,"Décaissement"))</f>
        <v/>
      </c>
      <c r="E86" s="25">
        <f>IF($A86="","",B86+C86-D86)</f>
        <v/>
      </c>
    </row>
    <row r="87">
      <c r="A87" s="38">
        <f>IF(A86="","",A86+1)</f>
        <v/>
      </c>
      <c r="B87" s="27">
        <f>IF($A87="","",E86)</f>
        <v/>
      </c>
      <c r="C87" s="27">
        <f>IF($A87="","",SUMIFS('Mouvements'!$L$4:$L$113,'Mouvements'!$A$4:$A$113,"&lt;&gt;",'Mouvements'!$K$4:$K$113,$A87,'Mouvements'!$E$4:$E$113,"Encaissement"))</f>
        <v/>
      </c>
      <c r="D87" s="27">
        <f>IF($A87="","",SUMIFS('Mouvements'!$L$4:$L$113,'Mouvements'!$A$4:$A$113,"&lt;&gt;",'Mouvements'!$K$4:$K$113,$A87,'Mouvements'!$E$4:$E$113,"Décaissement"))</f>
        <v/>
      </c>
      <c r="E87" s="27">
        <f>IF($A87="","",B87+C87-D87)</f>
        <v/>
      </c>
    </row>
    <row r="88">
      <c r="A88" s="37">
        <f>IF(A87="","",A87+1)</f>
        <v/>
      </c>
      <c r="B88" s="25">
        <f>IF($A88="","",E87)</f>
        <v/>
      </c>
      <c r="C88" s="25">
        <f>IF($A88="","",SUMIFS('Mouvements'!$L$4:$L$113,'Mouvements'!$A$4:$A$113,"&lt;&gt;",'Mouvements'!$K$4:$K$113,$A88,'Mouvements'!$E$4:$E$113,"Encaissement"))</f>
        <v/>
      </c>
      <c r="D88" s="25">
        <f>IF($A88="","",SUMIFS('Mouvements'!$L$4:$L$113,'Mouvements'!$A$4:$A$113,"&lt;&gt;",'Mouvements'!$K$4:$K$113,$A88,'Mouvements'!$E$4:$E$113,"Décaissement"))</f>
        <v/>
      </c>
      <c r="E88" s="25">
        <f>IF($A88="","",B88+C88-D88)</f>
        <v/>
      </c>
    </row>
    <row r="89">
      <c r="A89" s="38">
        <f>IF(A88="","",A88+1)</f>
        <v/>
      </c>
      <c r="B89" s="27">
        <f>IF($A89="","",E88)</f>
        <v/>
      </c>
      <c r="C89" s="27">
        <f>IF($A89="","",SUMIFS('Mouvements'!$L$4:$L$113,'Mouvements'!$A$4:$A$113,"&lt;&gt;",'Mouvements'!$K$4:$K$113,$A89,'Mouvements'!$E$4:$E$113,"Encaissement"))</f>
        <v/>
      </c>
      <c r="D89" s="27">
        <f>IF($A89="","",SUMIFS('Mouvements'!$L$4:$L$113,'Mouvements'!$A$4:$A$113,"&lt;&gt;",'Mouvements'!$K$4:$K$113,$A89,'Mouvements'!$E$4:$E$113,"Décaissement"))</f>
        <v/>
      </c>
      <c r="E89" s="27">
        <f>IF($A89="","",B89+C89-D89)</f>
        <v/>
      </c>
    </row>
    <row r="90">
      <c r="A90" s="37">
        <f>IF(A89="","",A89+1)</f>
        <v/>
      </c>
      <c r="B90" s="25">
        <f>IF($A90="","",E89)</f>
        <v/>
      </c>
      <c r="C90" s="25">
        <f>IF($A90="","",SUMIFS('Mouvements'!$L$4:$L$113,'Mouvements'!$A$4:$A$113,"&lt;&gt;",'Mouvements'!$K$4:$K$113,$A90,'Mouvements'!$E$4:$E$113,"Encaissement"))</f>
        <v/>
      </c>
      <c r="D90" s="25">
        <f>IF($A90="","",SUMIFS('Mouvements'!$L$4:$L$113,'Mouvements'!$A$4:$A$113,"&lt;&gt;",'Mouvements'!$K$4:$K$113,$A90,'Mouvements'!$E$4:$E$113,"Décaissement"))</f>
        <v/>
      </c>
      <c r="E90" s="25">
        <f>IF($A90="","",B90+C90-D90)</f>
        <v/>
      </c>
    </row>
    <row r="91">
      <c r="A91" s="38">
        <f>IF(A90="","",A90+1)</f>
        <v/>
      </c>
      <c r="B91" s="27">
        <f>IF($A91="","",E90)</f>
        <v/>
      </c>
      <c r="C91" s="27">
        <f>IF($A91="","",SUMIFS('Mouvements'!$L$4:$L$113,'Mouvements'!$A$4:$A$113,"&lt;&gt;",'Mouvements'!$K$4:$K$113,$A91,'Mouvements'!$E$4:$E$113,"Encaissement"))</f>
        <v/>
      </c>
      <c r="D91" s="27">
        <f>IF($A91="","",SUMIFS('Mouvements'!$L$4:$L$113,'Mouvements'!$A$4:$A$113,"&lt;&gt;",'Mouvements'!$K$4:$K$113,$A91,'Mouvements'!$E$4:$E$113,"Décaissement"))</f>
        <v/>
      </c>
      <c r="E91" s="27">
        <f>IF($A91="","",B91+C91-D91)</f>
        <v/>
      </c>
    </row>
    <row r="92">
      <c r="A92" s="37">
        <f>IF(A91="","",A91+1)</f>
        <v/>
      </c>
      <c r="B92" s="25">
        <f>IF($A92="","",E91)</f>
        <v/>
      </c>
      <c r="C92" s="25">
        <f>IF($A92="","",SUMIFS('Mouvements'!$L$4:$L$113,'Mouvements'!$A$4:$A$113,"&lt;&gt;",'Mouvements'!$K$4:$K$113,$A92,'Mouvements'!$E$4:$E$113,"Encaissement"))</f>
        <v/>
      </c>
      <c r="D92" s="25">
        <f>IF($A92="","",SUMIFS('Mouvements'!$L$4:$L$113,'Mouvements'!$A$4:$A$113,"&lt;&gt;",'Mouvements'!$K$4:$K$113,$A92,'Mouvements'!$E$4:$E$113,"Décaissement"))</f>
        <v/>
      </c>
      <c r="E92" s="25">
        <f>IF($A92="","",B92+C92-D92)</f>
        <v/>
      </c>
    </row>
    <row r="93">
      <c r="A93" s="38">
        <f>IF(A92="","",A92+1)</f>
        <v/>
      </c>
      <c r="B93" s="27">
        <f>IF($A93="","",E92)</f>
        <v/>
      </c>
      <c r="C93" s="27">
        <f>IF($A93="","",SUMIFS('Mouvements'!$L$4:$L$113,'Mouvements'!$A$4:$A$113,"&lt;&gt;",'Mouvements'!$K$4:$K$113,$A93,'Mouvements'!$E$4:$E$113,"Encaissement"))</f>
        <v/>
      </c>
      <c r="D93" s="27">
        <f>IF($A93="","",SUMIFS('Mouvements'!$L$4:$L$113,'Mouvements'!$A$4:$A$113,"&lt;&gt;",'Mouvements'!$K$4:$K$113,$A93,'Mouvements'!$E$4:$E$113,"Décaissement"))</f>
        <v/>
      </c>
      <c r="E93" s="27">
        <f>IF($A93="","",B93+C93-D93)</f>
        <v/>
      </c>
    </row>
    <row r="94">
      <c r="A94" s="37">
        <f>IF(A93="","",A93+1)</f>
        <v/>
      </c>
      <c r="B94" s="25">
        <f>IF($A94="","",E93)</f>
        <v/>
      </c>
      <c r="C94" s="25">
        <f>IF($A94="","",SUMIFS('Mouvements'!$L$4:$L$113,'Mouvements'!$A$4:$A$113,"&lt;&gt;",'Mouvements'!$K$4:$K$113,$A94,'Mouvements'!$E$4:$E$113,"Encaissement"))</f>
        <v/>
      </c>
      <c r="D94" s="25">
        <f>IF($A94="","",SUMIFS('Mouvements'!$L$4:$L$113,'Mouvements'!$A$4:$A$113,"&lt;&gt;",'Mouvements'!$K$4:$K$113,$A94,'Mouvements'!$E$4:$E$113,"Décaissement"))</f>
        <v/>
      </c>
      <c r="E94" s="25">
        <f>IF($A94="","",B94+C94-D94)</f>
        <v/>
      </c>
    </row>
    <row r="95">
      <c r="A95" s="38">
        <f>IF(A94="","",A94+1)</f>
        <v/>
      </c>
      <c r="B95" s="27">
        <f>IF($A95="","",E94)</f>
        <v/>
      </c>
      <c r="C95" s="27">
        <f>IF($A95="","",SUMIFS('Mouvements'!$L$4:$L$113,'Mouvements'!$A$4:$A$113,"&lt;&gt;",'Mouvements'!$K$4:$K$113,$A95,'Mouvements'!$E$4:$E$113,"Encaissement"))</f>
        <v/>
      </c>
      <c r="D95" s="27">
        <f>IF($A95="","",SUMIFS('Mouvements'!$L$4:$L$113,'Mouvements'!$A$4:$A$113,"&lt;&gt;",'Mouvements'!$K$4:$K$113,$A95,'Mouvements'!$E$4:$E$113,"Décaissement"))</f>
        <v/>
      </c>
      <c r="E95" s="27">
        <f>IF($A95="","",B95+C95-D95)</f>
        <v/>
      </c>
    </row>
    <row r="96">
      <c r="A96" s="37">
        <f>IF(A95="","",A95+1)</f>
        <v/>
      </c>
      <c r="B96" s="25">
        <f>IF($A96="","",E95)</f>
        <v/>
      </c>
      <c r="C96" s="25">
        <f>IF($A96="","",SUMIFS('Mouvements'!$L$4:$L$113,'Mouvements'!$A$4:$A$113,"&lt;&gt;",'Mouvements'!$K$4:$K$113,$A96,'Mouvements'!$E$4:$E$113,"Encaissement"))</f>
        <v/>
      </c>
      <c r="D96" s="25">
        <f>IF($A96="","",SUMIFS('Mouvements'!$L$4:$L$113,'Mouvements'!$A$4:$A$113,"&lt;&gt;",'Mouvements'!$K$4:$K$113,$A96,'Mouvements'!$E$4:$E$113,"Décaissement"))</f>
        <v/>
      </c>
      <c r="E96" s="25">
        <f>IF($A96="","",B96+C96-D96)</f>
        <v/>
      </c>
    </row>
    <row r="97">
      <c r="A97" s="38">
        <f>IF(A96="","",A96+1)</f>
        <v/>
      </c>
      <c r="B97" s="27">
        <f>IF($A97="","",E96)</f>
        <v/>
      </c>
      <c r="C97" s="27">
        <f>IF($A97="","",SUMIFS('Mouvements'!$L$4:$L$113,'Mouvements'!$A$4:$A$113,"&lt;&gt;",'Mouvements'!$K$4:$K$113,$A97,'Mouvements'!$E$4:$E$113,"Encaissement"))</f>
        <v/>
      </c>
      <c r="D97" s="27">
        <f>IF($A97="","",SUMIFS('Mouvements'!$L$4:$L$113,'Mouvements'!$A$4:$A$113,"&lt;&gt;",'Mouvements'!$K$4:$K$113,$A97,'Mouvements'!$E$4:$E$113,"Décaissement"))</f>
        <v/>
      </c>
      <c r="E97" s="27">
        <f>IF($A97="","",B97+C97-D97)</f>
        <v/>
      </c>
    </row>
    <row r="98">
      <c r="A98" s="37">
        <f>IF(A97="","",A97+1)</f>
        <v/>
      </c>
      <c r="B98" s="25">
        <f>IF($A98="","",E97)</f>
        <v/>
      </c>
      <c r="C98" s="25">
        <f>IF($A98="","",SUMIFS('Mouvements'!$L$4:$L$113,'Mouvements'!$A$4:$A$113,"&lt;&gt;",'Mouvements'!$K$4:$K$113,$A98,'Mouvements'!$E$4:$E$113,"Encaissement"))</f>
        <v/>
      </c>
      <c r="D98" s="25">
        <f>IF($A98="","",SUMIFS('Mouvements'!$L$4:$L$113,'Mouvements'!$A$4:$A$113,"&lt;&gt;",'Mouvements'!$K$4:$K$113,$A98,'Mouvements'!$E$4:$E$113,"Décaissement"))</f>
        <v/>
      </c>
      <c r="E98" s="25">
        <f>IF($A98="","",B98+C98-D98)</f>
        <v/>
      </c>
    </row>
    <row r="99">
      <c r="A99" s="38">
        <f>IF(A98="","",A98+1)</f>
        <v/>
      </c>
      <c r="B99" s="27">
        <f>IF($A99="","",E98)</f>
        <v/>
      </c>
      <c r="C99" s="27">
        <f>IF($A99="","",SUMIFS('Mouvements'!$L$4:$L$113,'Mouvements'!$A$4:$A$113,"&lt;&gt;",'Mouvements'!$K$4:$K$113,$A99,'Mouvements'!$E$4:$E$113,"Encaissement"))</f>
        <v/>
      </c>
      <c r="D99" s="27">
        <f>IF($A99="","",SUMIFS('Mouvements'!$L$4:$L$113,'Mouvements'!$A$4:$A$113,"&lt;&gt;",'Mouvements'!$K$4:$K$113,$A99,'Mouvements'!$E$4:$E$113,"Décaissement"))</f>
        <v/>
      </c>
      <c r="E99" s="27">
        <f>IF($A99="","",B99+C99-D99)</f>
        <v/>
      </c>
    </row>
    <row r="100">
      <c r="A100" s="37">
        <f>IF(A99="","",A99+1)</f>
        <v/>
      </c>
      <c r="B100" s="25">
        <f>IF($A100="","",E99)</f>
        <v/>
      </c>
      <c r="C100" s="25">
        <f>IF($A100="","",SUMIFS('Mouvements'!$L$4:$L$113,'Mouvements'!$A$4:$A$113,"&lt;&gt;",'Mouvements'!$K$4:$K$113,$A100,'Mouvements'!$E$4:$E$113,"Encaissement"))</f>
        <v/>
      </c>
      <c r="D100" s="25">
        <f>IF($A100="","",SUMIFS('Mouvements'!$L$4:$L$113,'Mouvements'!$A$4:$A$113,"&lt;&gt;",'Mouvements'!$K$4:$K$113,$A100,'Mouvements'!$E$4:$E$113,"Décaissement"))</f>
        <v/>
      </c>
      <c r="E100" s="25">
        <f>IF($A100="","",B100+C100-D100)</f>
        <v/>
      </c>
    </row>
    <row r="101">
      <c r="A101" s="38">
        <f>IF(A100="","",A100+1)</f>
        <v/>
      </c>
      <c r="B101" s="27">
        <f>IF($A101="","",E100)</f>
        <v/>
      </c>
      <c r="C101" s="27">
        <f>IF($A101="","",SUMIFS('Mouvements'!$L$4:$L$113,'Mouvements'!$A$4:$A$113,"&lt;&gt;",'Mouvements'!$K$4:$K$113,$A101,'Mouvements'!$E$4:$E$113,"Encaissement"))</f>
        <v/>
      </c>
      <c r="D101" s="27">
        <f>IF($A101="","",SUMIFS('Mouvements'!$L$4:$L$113,'Mouvements'!$A$4:$A$113,"&lt;&gt;",'Mouvements'!$K$4:$K$113,$A101,'Mouvements'!$E$4:$E$113,"Décaissement"))</f>
        <v/>
      </c>
      <c r="E101" s="27">
        <f>IF($A101="","",B101+C101-D101)</f>
        <v/>
      </c>
    </row>
    <row r="102">
      <c r="A102" s="37">
        <f>IF(A101="","",A101+1)</f>
        <v/>
      </c>
      <c r="B102" s="25">
        <f>IF($A102="","",E101)</f>
        <v/>
      </c>
      <c r="C102" s="25">
        <f>IF($A102="","",SUMIFS('Mouvements'!$L$4:$L$113,'Mouvements'!$A$4:$A$113,"&lt;&gt;",'Mouvements'!$K$4:$K$113,$A102,'Mouvements'!$E$4:$E$113,"Encaissement"))</f>
        <v/>
      </c>
      <c r="D102" s="25">
        <f>IF($A102="","",SUMIFS('Mouvements'!$L$4:$L$113,'Mouvements'!$A$4:$A$113,"&lt;&gt;",'Mouvements'!$K$4:$K$113,$A102,'Mouvements'!$E$4:$E$113,"Décaissement"))</f>
        <v/>
      </c>
      <c r="E102" s="25">
        <f>IF($A102="","",B102+C102-D102)</f>
        <v/>
      </c>
    </row>
    <row r="103">
      <c r="A103" s="38">
        <f>IF(A102="","",A102+1)</f>
        <v/>
      </c>
      <c r="B103" s="27">
        <f>IF($A103="","",E102)</f>
        <v/>
      </c>
      <c r="C103" s="27">
        <f>IF($A103="","",SUMIFS('Mouvements'!$L$4:$L$113,'Mouvements'!$A$4:$A$113,"&lt;&gt;",'Mouvements'!$K$4:$K$113,$A103,'Mouvements'!$E$4:$E$113,"Encaissement"))</f>
        <v/>
      </c>
      <c r="D103" s="27">
        <f>IF($A103="","",SUMIFS('Mouvements'!$L$4:$L$113,'Mouvements'!$A$4:$A$113,"&lt;&gt;",'Mouvements'!$K$4:$K$113,$A103,'Mouvements'!$E$4:$E$113,"Décaissement"))</f>
        <v/>
      </c>
      <c r="E103" s="27">
        <f>IF($A103="","",B103+C103-D103)</f>
        <v/>
      </c>
    </row>
    <row r="104">
      <c r="A104" s="37">
        <f>IF(A103="","",A103+1)</f>
        <v/>
      </c>
      <c r="B104" s="25">
        <f>IF($A104="","",E103)</f>
        <v/>
      </c>
      <c r="C104" s="25">
        <f>IF($A104="","",SUMIFS('Mouvements'!$L$4:$L$113,'Mouvements'!$A$4:$A$113,"&lt;&gt;",'Mouvements'!$K$4:$K$113,$A104,'Mouvements'!$E$4:$E$113,"Encaissement"))</f>
        <v/>
      </c>
      <c r="D104" s="25">
        <f>IF($A104="","",SUMIFS('Mouvements'!$L$4:$L$113,'Mouvements'!$A$4:$A$113,"&lt;&gt;",'Mouvements'!$K$4:$K$113,$A104,'Mouvements'!$E$4:$E$113,"Décaissement"))</f>
        <v/>
      </c>
      <c r="E104" s="25">
        <f>IF($A104="","",B104+C104-D104)</f>
        <v/>
      </c>
    </row>
    <row r="105">
      <c r="A105" s="38">
        <f>IF(A104="","",A104+1)</f>
        <v/>
      </c>
      <c r="B105" s="27">
        <f>IF($A105="","",E104)</f>
        <v/>
      </c>
      <c r="C105" s="27">
        <f>IF($A105="","",SUMIFS('Mouvements'!$L$4:$L$113,'Mouvements'!$A$4:$A$113,"&lt;&gt;",'Mouvements'!$K$4:$K$113,$A105,'Mouvements'!$E$4:$E$113,"Encaissement"))</f>
        <v/>
      </c>
      <c r="D105" s="27">
        <f>IF($A105="","",SUMIFS('Mouvements'!$L$4:$L$113,'Mouvements'!$A$4:$A$113,"&lt;&gt;",'Mouvements'!$K$4:$K$113,$A105,'Mouvements'!$E$4:$E$113,"Décaissement"))</f>
        <v/>
      </c>
      <c r="E105" s="27">
        <f>IF($A105="","",B105+C105-D105)</f>
        <v/>
      </c>
    </row>
    <row r="106">
      <c r="A106" s="37">
        <f>IF(A105="","",A105+1)</f>
        <v/>
      </c>
      <c r="B106" s="25">
        <f>IF($A106="","",E105)</f>
        <v/>
      </c>
      <c r="C106" s="25">
        <f>IF($A106="","",SUMIFS('Mouvements'!$L$4:$L$113,'Mouvements'!$A$4:$A$113,"&lt;&gt;",'Mouvements'!$K$4:$K$113,$A106,'Mouvements'!$E$4:$E$113,"Encaissement"))</f>
        <v/>
      </c>
      <c r="D106" s="25">
        <f>IF($A106="","",SUMIFS('Mouvements'!$L$4:$L$113,'Mouvements'!$A$4:$A$113,"&lt;&gt;",'Mouvements'!$K$4:$K$113,$A106,'Mouvements'!$E$4:$E$113,"Décaissement"))</f>
        <v/>
      </c>
      <c r="E106" s="25">
        <f>IF($A106="","",B106+C106-D106)</f>
        <v/>
      </c>
    </row>
    <row r="107">
      <c r="A107" s="38">
        <f>IF(A106="","",A106+1)</f>
        <v/>
      </c>
      <c r="B107" s="27">
        <f>IF($A107="","",E106)</f>
        <v/>
      </c>
      <c r="C107" s="27">
        <f>IF($A107="","",SUMIFS('Mouvements'!$L$4:$L$113,'Mouvements'!$A$4:$A$113,"&lt;&gt;",'Mouvements'!$K$4:$K$113,$A107,'Mouvements'!$E$4:$E$113,"Encaissement"))</f>
        <v/>
      </c>
      <c r="D107" s="27">
        <f>IF($A107="","",SUMIFS('Mouvements'!$L$4:$L$113,'Mouvements'!$A$4:$A$113,"&lt;&gt;",'Mouvements'!$K$4:$K$113,$A107,'Mouvements'!$E$4:$E$113,"Décaissement"))</f>
        <v/>
      </c>
      <c r="E107" s="27">
        <f>IF($A107="","",B107+C107-D107)</f>
        <v/>
      </c>
    </row>
    <row r="108">
      <c r="A108" s="37">
        <f>IF(A107="","",A107+1)</f>
        <v/>
      </c>
      <c r="B108" s="25">
        <f>IF($A108="","",E107)</f>
        <v/>
      </c>
      <c r="C108" s="25">
        <f>IF($A108="","",SUMIFS('Mouvements'!$L$4:$L$113,'Mouvements'!$A$4:$A$113,"&lt;&gt;",'Mouvements'!$K$4:$K$113,$A108,'Mouvements'!$E$4:$E$113,"Encaissement"))</f>
        <v/>
      </c>
      <c r="D108" s="25">
        <f>IF($A108="","",SUMIFS('Mouvements'!$L$4:$L$113,'Mouvements'!$A$4:$A$113,"&lt;&gt;",'Mouvements'!$K$4:$K$113,$A108,'Mouvements'!$E$4:$E$113,"Décaissement"))</f>
        <v/>
      </c>
      <c r="E108" s="25">
        <f>IF($A108="","",B108+C108-D108)</f>
        <v/>
      </c>
    </row>
    <row r="109">
      <c r="A109" s="38">
        <f>IF(A108="","",A108+1)</f>
        <v/>
      </c>
      <c r="B109" s="27">
        <f>IF($A109="","",E108)</f>
        <v/>
      </c>
      <c r="C109" s="27">
        <f>IF($A109="","",SUMIFS('Mouvements'!$L$4:$L$113,'Mouvements'!$A$4:$A$113,"&lt;&gt;",'Mouvements'!$K$4:$K$113,$A109,'Mouvements'!$E$4:$E$113,"Encaissement"))</f>
        <v/>
      </c>
      <c r="D109" s="27">
        <f>IF($A109="","",SUMIFS('Mouvements'!$L$4:$L$113,'Mouvements'!$A$4:$A$113,"&lt;&gt;",'Mouvements'!$K$4:$K$113,$A109,'Mouvements'!$E$4:$E$113,"Décaissement"))</f>
        <v/>
      </c>
      <c r="E109" s="27">
        <f>IF($A109="","",B109+C109-D109)</f>
        <v/>
      </c>
    </row>
    <row r="110">
      <c r="A110" s="37">
        <f>IF(A109="","",A109+1)</f>
        <v/>
      </c>
      <c r="B110" s="25">
        <f>IF($A110="","",E109)</f>
        <v/>
      </c>
      <c r="C110" s="25">
        <f>IF($A110="","",SUMIFS('Mouvements'!$L$4:$L$113,'Mouvements'!$A$4:$A$113,"&lt;&gt;",'Mouvements'!$K$4:$K$113,$A110,'Mouvements'!$E$4:$E$113,"Encaissement"))</f>
        <v/>
      </c>
      <c r="D110" s="25">
        <f>IF($A110="","",SUMIFS('Mouvements'!$L$4:$L$113,'Mouvements'!$A$4:$A$113,"&lt;&gt;",'Mouvements'!$K$4:$K$113,$A110,'Mouvements'!$E$4:$E$113,"Décaissement"))</f>
        <v/>
      </c>
      <c r="E110" s="25">
        <f>IF($A110="","",B110+C110-D110)</f>
        <v/>
      </c>
    </row>
    <row r="111">
      <c r="A111" s="38">
        <f>IF(A110="","",A110+1)</f>
        <v/>
      </c>
      <c r="B111" s="27">
        <f>IF($A111="","",E110)</f>
        <v/>
      </c>
      <c r="C111" s="27">
        <f>IF($A111="","",SUMIFS('Mouvements'!$L$4:$L$113,'Mouvements'!$A$4:$A$113,"&lt;&gt;",'Mouvements'!$K$4:$K$113,$A111,'Mouvements'!$E$4:$E$113,"Encaissement"))</f>
        <v/>
      </c>
      <c r="D111" s="27">
        <f>IF($A111="","",SUMIFS('Mouvements'!$L$4:$L$113,'Mouvements'!$A$4:$A$113,"&lt;&gt;",'Mouvements'!$K$4:$K$113,$A111,'Mouvements'!$E$4:$E$113,"Décaissement"))</f>
        <v/>
      </c>
      <c r="E111" s="27">
        <f>IF($A111="","",B111+C111-D111)</f>
        <v/>
      </c>
    </row>
    <row r="112">
      <c r="A112" s="37">
        <f>IF(A111="","",A111+1)</f>
        <v/>
      </c>
      <c r="B112" s="25">
        <f>IF($A112="","",E111)</f>
        <v/>
      </c>
      <c r="C112" s="25">
        <f>IF($A112="","",SUMIFS('Mouvements'!$L$4:$L$113,'Mouvements'!$A$4:$A$113,"&lt;&gt;",'Mouvements'!$K$4:$K$113,$A112,'Mouvements'!$E$4:$E$113,"Encaissement"))</f>
        <v/>
      </c>
      <c r="D112" s="25">
        <f>IF($A112="","",SUMIFS('Mouvements'!$L$4:$L$113,'Mouvements'!$A$4:$A$113,"&lt;&gt;",'Mouvements'!$K$4:$K$113,$A112,'Mouvements'!$E$4:$E$113,"Décaissement"))</f>
        <v/>
      </c>
      <c r="E112" s="25">
        <f>IF($A112="","",B112+C112-D112)</f>
        <v/>
      </c>
    </row>
    <row r="113">
      <c r="A113" s="38">
        <f>IF(A112="","",A112+1)</f>
        <v/>
      </c>
      <c r="B113" s="27">
        <f>IF($A113="","",E112)</f>
        <v/>
      </c>
      <c r="C113" s="27">
        <f>IF($A113="","",SUMIFS('Mouvements'!$L$4:$L$113,'Mouvements'!$A$4:$A$113,"&lt;&gt;",'Mouvements'!$K$4:$K$113,$A113,'Mouvements'!$E$4:$E$113,"Encaissement"))</f>
        <v/>
      </c>
      <c r="D113" s="27">
        <f>IF($A113="","",SUMIFS('Mouvements'!$L$4:$L$113,'Mouvements'!$A$4:$A$113,"&lt;&gt;",'Mouvements'!$K$4:$K$113,$A113,'Mouvements'!$E$4:$E$113,"Décaissement"))</f>
        <v/>
      </c>
      <c r="E113" s="27">
        <f>IF($A113="","",B113+C113-D113)</f>
        <v/>
      </c>
    </row>
    <row r="114">
      <c r="A114" s="37">
        <f>IF(A113="","",A113+1)</f>
        <v/>
      </c>
      <c r="B114" s="25">
        <f>IF($A114="","",E113)</f>
        <v/>
      </c>
      <c r="C114" s="25">
        <f>IF($A114="","",SUMIFS('Mouvements'!$L$4:$L$113,'Mouvements'!$A$4:$A$113,"&lt;&gt;",'Mouvements'!$K$4:$K$113,$A114,'Mouvements'!$E$4:$E$113,"Encaissement"))</f>
        <v/>
      </c>
      <c r="D114" s="25">
        <f>IF($A114="","",SUMIFS('Mouvements'!$L$4:$L$113,'Mouvements'!$A$4:$A$113,"&lt;&gt;",'Mouvements'!$K$4:$K$113,$A114,'Mouvements'!$E$4:$E$113,"Décaissement"))</f>
        <v/>
      </c>
      <c r="E114" s="25">
        <f>IF($A114="","",B114+C114-D114)</f>
        <v/>
      </c>
    </row>
    <row r="115">
      <c r="A115" s="38">
        <f>IF(A114="","",A114+1)</f>
        <v/>
      </c>
      <c r="B115" s="27">
        <f>IF($A115="","",E114)</f>
        <v/>
      </c>
      <c r="C115" s="27">
        <f>IF($A115="","",SUMIFS('Mouvements'!$L$4:$L$113,'Mouvements'!$A$4:$A$113,"&lt;&gt;",'Mouvements'!$K$4:$K$113,$A115,'Mouvements'!$E$4:$E$113,"Encaissement"))</f>
        <v/>
      </c>
      <c r="D115" s="27">
        <f>IF($A115="","",SUMIFS('Mouvements'!$L$4:$L$113,'Mouvements'!$A$4:$A$113,"&lt;&gt;",'Mouvements'!$K$4:$K$113,$A115,'Mouvements'!$E$4:$E$113,"Décaissement"))</f>
        <v/>
      </c>
      <c r="E115" s="27">
        <f>IF($A115="","",B115+C115-D115)</f>
        <v/>
      </c>
    </row>
    <row r="116">
      <c r="A116" s="37">
        <f>IF(A115="","",A115+1)</f>
        <v/>
      </c>
      <c r="B116" s="25">
        <f>IF($A116="","",E115)</f>
        <v/>
      </c>
      <c r="C116" s="25">
        <f>IF($A116="","",SUMIFS('Mouvements'!$L$4:$L$113,'Mouvements'!$A$4:$A$113,"&lt;&gt;",'Mouvements'!$K$4:$K$113,$A116,'Mouvements'!$E$4:$E$113,"Encaissement"))</f>
        <v/>
      </c>
      <c r="D116" s="25">
        <f>IF($A116="","",SUMIFS('Mouvements'!$L$4:$L$113,'Mouvements'!$A$4:$A$113,"&lt;&gt;",'Mouvements'!$K$4:$K$113,$A116,'Mouvements'!$E$4:$E$113,"Décaissement"))</f>
        <v/>
      </c>
      <c r="E116" s="25">
        <f>IF($A116="","",B116+C116-D116)</f>
        <v/>
      </c>
    </row>
    <row r="117">
      <c r="A117" s="38">
        <f>IF(A116="","",A116+1)</f>
        <v/>
      </c>
      <c r="B117" s="27">
        <f>IF($A117="","",E116)</f>
        <v/>
      </c>
      <c r="C117" s="27">
        <f>IF($A117="","",SUMIFS('Mouvements'!$L$4:$L$113,'Mouvements'!$A$4:$A$113,"&lt;&gt;",'Mouvements'!$K$4:$K$113,$A117,'Mouvements'!$E$4:$E$113,"Encaissement"))</f>
        <v/>
      </c>
      <c r="D117" s="27">
        <f>IF($A117="","",SUMIFS('Mouvements'!$L$4:$L$113,'Mouvements'!$A$4:$A$113,"&lt;&gt;",'Mouvements'!$K$4:$K$113,$A117,'Mouvements'!$E$4:$E$113,"Décaissement"))</f>
        <v/>
      </c>
      <c r="E117" s="27">
        <f>IF($A117="","",B117+C117-D117)</f>
        <v/>
      </c>
    </row>
    <row r="118">
      <c r="A118" s="37">
        <f>IF(A117="","",A117+1)</f>
        <v/>
      </c>
      <c r="B118" s="25">
        <f>IF($A118="","",E117)</f>
        <v/>
      </c>
      <c r="C118" s="25">
        <f>IF($A118="","",SUMIFS('Mouvements'!$L$4:$L$113,'Mouvements'!$A$4:$A$113,"&lt;&gt;",'Mouvements'!$K$4:$K$113,$A118,'Mouvements'!$E$4:$E$113,"Encaissement"))</f>
        <v/>
      </c>
      <c r="D118" s="25">
        <f>IF($A118="","",SUMIFS('Mouvements'!$L$4:$L$113,'Mouvements'!$A$4:$A$113,"&lt;&gt;",'Mouvements'!$K$4:$K$113,$A118,'Mouvements'!$E$4:$E$113,"Décaissement"))</f>
        <v/>
      </c>
      <c r="E118" s="25">
        <f>IF($A118="","",B118+C118-D118)</f>
        <v/>
      </c>
    </row>
    <row r="119">
      <c r="A119" s="38">
        <f>IF(A118="","",A118+1)</f>
        <v/>
      </c>
      <c r="B119" s="27">
        <f>IF($A119="","",E118)</f>
        <v/>
      </c>
      <c r="C119" s="27">
        <f>IF($A119="","",SUMIFS('Mouvements'!$L$4:$L$113,'Mouvements'!$A$4:$A$113,"&lt;&gt;",'Mouvements'!$K$4:$K$113,$A119,'Mouvements'!$E$4:$E$113,"Encaissement"))</f>
        <v/>
      </c>
      <c r="D119" s="27">
        <f>IF($A119="","",SUMIFS('Mouvements'!$L$4:$L$113,'Mouvements'!$A$4:$A$113,"&lt;&gt;",'Mouvements'!$K$4:$K$113,$A119,'Mouvements'!$E$4:$E$113,"Décaissement"))</f>
        <v/>
      </c>
      <c r="E119" s="27">
        <f>IF($A119="","",B119+C119-D119)</f>
        <v/>
      </c>
    </row>
    <row r="120">
      <c r="A120" s="37">
        <f>IF(A119="","",A119+1)</f>
        <v/>
      </c>
      <c r="B120" s="25">
        <f>IF($A120="","",E119)</f>
        <v/>
      </c>
      <c r="C120" s="25">
        <f>IF($A120="","",SUMIFS('Mouvements'!$L$4:$L$113,'Mouvements'!$A$4:$A$113,"&lt;&gt;",'Mouvements'!$K$4:$K$113,$A120,'Mouvements'!$E$4:$E$113,"Encaissement"))</f>
        <v/>
      </c>
      <c r="D120" s="25">
        <f>IF($A120="","",SUMIFS('Mouvements'!$L$4:$L$113,'Mouvements'!$A$4:$A$113,"&lt;&gt;",'Mouvements'!$K$4:$K$113,$A120,'Mouvements'!$E$4:$E$113,"Décaissement"))</f>
        <v/>
      </c>
      <c r="E120" s="25">
        <f>IF($A120="","",B120+C120-D120)</f>
        <v/>
      </c>
    </row>
    <row r="121">
      <c r="A121" s="38">
        <f>IF(A120="","",A120+1)</f>
        <v/>
      </c>
      <c r="B121" s="27">
        <f>IF($A121="","",E120)</f>
        <v/>
      </c>
      <c r="C121" s="27">
        <f>IF($A121="","",SUMIFS('Mouvements'!$L$4:$L$113,'Mouvements'!$A$4:$A$113,"&lt;&gt;",'Mouvements'!$K$4:$K$113,$A121,'Mouvements'!$E$4:$E$113,"Encaissement"))</f>
        <v/>
      </c>
      <c r="D121" s="27">
        <f>IF($A121="","",SUMIFS('Mouvements'!$L$4:$L$113,'Mouvements'!$A$4:$A$113,"&lt;&gt;",'Mouvements'!$K$4:$K$113,$A121,'Mouvements'!$E$4:$E$113,"Décaissement"))</f>
        <v/>
      </c>
      <c r="E121" s="27">
        <f>IF($A121="","",B121+C121-D121)</f>
        <v/>
      </c>
    </row>
    <row r="122">
      <c r="A122" s="37">
        <f>IF(A121="","",A121+1)</f>
        <v/>
      </c>
      <c r="B122" s="25">
        <f>IF($A122="","",E121)</f>
        <v/>
      </c>
      <c r="C122" s="25">
        <f>IF($A122="","",SUMIFS('Mouvements'!$L$4:$L$113,'Mouvements'!$A$4:$A$113,"&lt;&gt;",'Mouvements'!$K$4:$K$113,$A122,'Mouvements'!$E$4:$E$113,"Encaissement"))</f>
        <v/>
      </c>
      <c r="D122" s="25">
        <f>IF($A122="","",SUMIFS('Mouvements'!$L$4:$L$113,'Mouvements'!$A$4:$A$113,"&lt;&gt;",'Mouvements'!$K$4:$K$113,$A122,'Mouvements'!$E$4:$E$113,"Décaissement"))</f>
        <v/>
      </c>
      <c r="E122" s="25">
        <f>IF($A122="","",B122+C122-D122)</f>
        <v/>
      </c>
    </row>
    <row r="123">
      <c r="A123" s="38">
        <f>IF(A122="","",A122+1)</f>
        <v/>
      </c>
      <c r="B123" s="27">
        <f>IF($A123="","",E122)</f>
        <v/>
      </c>
      <c r="C123" s="27">
        <f>IF($A123="","",SUMIFS('Mouvements'!$L$4:$L$113,'Mouvements'!$A$4:$A$113,"&lt;&gt;",'Mouvements'!$K$4:$K$113,$A123,'Mouvements'!$E$4:$E$113,"Encaissement"))</f>
        <v/>
      </c>
      <c r="D123" s="27">
        <f>IF($A123="","",SUMIFS('Mouvements'!$L$4:$L$113,'Mouvements'!$A$4:$A$113,"&lt;&gt;",'Mouvements'!$K$4:$K$113,$A123,'Mouvements'!$E$4:$E$113,"Décaissement"))</f>
        <v/>
      </c>
      <c r="E123" s="27">
        <f>IF($A123="","",B123+C123-D123)</f>
        <v/>
      </c>
    </row>
    <row r="124">
      <c r="A124" s="37">
        <f>IF(A123="","",A123+1)</f>
        <v/>
      </c>
      <c r="B124" s="25">
        <f>IF($A124="","",E123)</f>
        <v/>
      </c>
      <c r="C124" s="25">
        <f>IF($A124="","",SUMIFS('Mouvements'!$L$4:$L$113,'Mouvements'!$A$4:$A$113,"&lt;&gt;",'Mouvements'!$K$4:$K$113,$A124,'Mouvements'!$E$4:$E$113,"Encaissement"))</f>
        <v/>
      </c>
      <c r="D124" s="25">
        <f>IF($A124="","",SUMIFS('Mouvements'!$L$4:$L$113,'Mouvements'!$A$4:$A$113,"&lt;&gt;",'Mouvements'!$K$4:$K$113,$A124,'Mouvements'!$E$4:$E$113,"Décaissement"))</f>
        <v/>
      </c>
      <c r="E124" s="25">
        <f>IF($A124="","",B124+C124-D124)</f>
        <v/>
      </c>
    </row>
    <row r="125">
      <c r="A125" s="38">
        <f>IF(A124="","",A124+1)</f>
        <v/>
      </c>
      <c r="B125" s="27">
        <f>IF($A125="","",E124)</f>
        <v/>
      </c>
      <c r="C125" s="27">
        <f>IF($A125="","",SUMIFS('Mouvements'!$L$4:$L$113,'Mouvements'!$A$4:$A$113,"&lt;&gt;",'Mouvements'!$K$4:$K$113,$A125,'Mouvements'!$E$4:$E$113,"Encaissement"))</f>
        <v/>
      </c>
      <c r="D125" s="27">
        <f>IF($A125="","",SUMIFS('Mouvements'!$L$4:$L$113,'Mouvements'!$A$4:$A$113,"&lt;&gt;",'Mouvements'!$K$4:$K$113,$A125,'Mouvements'!$E$4:$E$113,"Décaissement"))</f>
        <v/>
      </c>
      <c r="E125" s="27">
        <f>IF($A125="","",B125+C125-D125)</f>
        <v/>
      </c>
    </row>
    <row r="126">
      <c r="A126" s="37">
        <f>IF(A125="","",A125+1)</f>
        <v/>
      </c>
      <c r="B126" s="25">
        <f>IF($A126="","",E125)</f>
        <v/>
      </c>
      <c r="C126" s="25">
        <f>IF($A126="","",SUMIFS('Mouvements'!$L$4:$L$113,'Mouvements'!$A$4:$A$113,"&lt;&gt;",'Mouvements'!$K$4:$K$113,$A126,'Mouvements'!$E$4:$E$113,"Encaissement"))</f>
        <v/>
      </c>
      <c r="D126" s="25">
        <f>IF($A126="","",SUMIFS('Mouvements'!$L$4:$L$113,'Mouvements'!$A$4:$A$113,"&lt;&gt;",'Mouvements'!$K$4:$K$113,$A126,'Mouvements'!$E$4:$E$113,"Décaissement"))</f>
        <v/>
      </c>
      <c r="E126" s="25">
        <f>IF($A126="","",B126+C126-D126)</f>
        <v/>
      </c>
    </row>
    <row r="127">
      <c r="A127" s="38">
        <f>IF(A126="","",A126+1)</f>
        <v/>
      </c>
      <c r="B127" s="27">
        <f>IF($A127="","",E126)</f>
        <v/>
      </c>
      <c r="C127" s="27">
        <f>IF($A127="","",SUMIFS('Mouvements'!$L$4:$L$113,'Mouvements'!$A$4:$A$113,"&lt;&gt;",'Mouvements'!$K$4:$K$113,$A127,'Mouvements'!$E$4:$E$113,"Encaissement"))</f>
        <v/>
      </c>
      <c r="D127" s="27">
        <f>IF($A127="","",SUMIFS('Mouvements'!$L$4:$L$113,'Mouvements'!$A$4:$A$113,"&lt;&gt;",'Mouvements'!$K$4:$K$113,$A127,'Mouvements'!$E$4:$E$113,"Décaissement"))</f>
        <v/>
      </c>
      <c r="E127" s="27">
        <f>IF($A127="","",B127+C127-D127)</f>
        <v/>
      </c>
    </row>
    <row r="128">
      <c r="A128" s="37">
        <f>IF(A127="","",A127+1)</f>
        <v/>
      </c>
      <c r="B128" s="25">
        <f>IF($A128="","",E127)</f>
        <v/>
      </c>
      <c r="C128" s="25">
        <f>IF($A128="","",SUMIFS('Mouvements'!$L$4:$L$113,'Mouvements'!$A$4:$A$113,"&lt;&gt;",'Mouvements'!$K$4:$K$113,$A128,'Mouvements'!$E$4:$E$113,"Encaissement"))</f>
        <v/>
      </c>
      <c r="D128" s="25">
        <f>IF($A128="","",SUMIFS('Mouvements'!$L$4:$L$113,'Mouvements'!$A$4:$A$113,"&lt;&gt;",'Mouvements'!$K$4:$K$113,$A128,'Mouvements'!$E$4:$E$113,"Décaissement"))</f>
        <v/>
      </c>
      <c r="E128" s="25">
        <f>IF($A128="","",B128+C128-D128)</f>
        <v/>
      </c>
    </row>
    <row r="129">
      <c r="A129" s="38">
        <f>IF(A128="","",A128+1)</f>
        <v/>
      </c>
      <c r="B129" s="27">
        <f>IF($A129="","",E128)</f>
        <v/>
      </c>
      <c r="C129" s="27">
        <f>IF($A129="","",SUMIFS('Mouvements'!$L$4:$L$113,'Mouvements'!$A$4:$A$113,"&lt;&gt;",'Mouvements'!$K$4:$K$113,$A129,'Mouvements'!$E$4:$E$113,"Encaissement"))</f>
        <v/>
      </c>
      <c r="D129" s="27">
        <f>IF($A129="","",SUMIFS('Mouvements'!$L$4:$L$113,'Mouvements'!$A$4:$A$113,"&lt;&gt;",'Mouvements'!$K$4:$K$113,$A129,'Mouvements'!$E$4:$E$113,"Décaissement"))</f>
        <v/>
      </c>
      <c r="E129" s="27">
        <f>IF($A129="","",B129+C129-D129)</f>
        <v/>
      </c>
    </row>
    <row r="130">
      <c r="A130" s="37">
        <f>IF(A129="","",A129+1)</f>
        <v/>
      </c>
      <c r="B130" s="25">
        <f>IF($A130="","",E129)</f>
        <v/>
      </c>
      <c r="C130" s="25">
        <f>IF($A130="","",SUMIFS('Mouvements'!$L$4:$L$113,'Mouvements'!$A$4:$A$113,"&lt;&gt;",'Mouvements'!$K$4:$K$113,$A130,'Mouvements'!$E$4:$E$113,"Encaissement"))</f>
        <v/>
      </c>
      <c r="D130" s="25">
        <f>IF($A130="","",SUMIFS('Mouvements'!$L$4:$L$113,'Mouvements'!$A$4:$A$113,"&lt;&gt;",'Mouvements'!$K$4:$K$113,$A130,'Mouvements'!$E$4:$E$113,"Décaissement"))</f>
        <v/>
      </c>
      <c r="E130" s="25">
        <f>IF($A130="","",B130+C130-D130)</f>
        <v/>
      </c>
    </row>
    <row r="131">
      <c r="A131" s="38">
        <f>IF(A130="","",A130+1)</f>
        <v/>
      </c>
      <c r="B131" s="27">
        <f>IF($A131="","",E130)</f>
        <v/>
      </c>
      <c r="C131" s="27">
        <f>IF($A131="","",SUMIFS('Mouvements'!$L$4:$L$113,'Mouvements'!$A$4:$A$113,"&lt;&gt;",'Mouvements'!$K$4:$K$113,$A131,'Mouvements'!$E$4:$E$113,"Encaissement"))</f>
        <v/>
      </c>
      <c r="D131" s="27">
        <f>IF($A131="","",SUMIFS('Mouvements'!$L$4:$L$113,'Mouvements'!$A$4:$A$113,"&lt;&gt;",'Mouvements'!$K$4:$K$113,$A131,'Mouvements'!$E$4:$E$113,"Décaissement"))</f>
        <v/>
      </c>
      <c r="E131" s="27">
        <f>IF($A131="","",B131+C131-D131)</f>
        <v/>
      </c>
    </row>
    <row r="132">
      <c r="A132" s="37">
        <f>IF(A131="","",A131+1)</f>
        <v/>
      </c>
      <c r="B132" s="25">
        <f>IF($A132="","",E131)</f>
        <v/>
      </c>
      <c r="C132" s="25">
        <f>IF($A132="","",SUMIFS('Mouvements'!$L$4:$L$113,'Mouvements'!$A$4:$A$113,"&lt;&gt;",'Mouvements'!$K$4:$K$113,$A132,'Mouvements'!$E$4:$E$113,"Encaissement"))</f>
        <v/>
      </c>
      <c r="D132" s="25">
        <f>IF($A132="","",SUMIFS('Mouvements'!$L$4:$L$113,'Mouvements'!$A$4:$A$113,"&lt;&gt;",'Mouvements'!$K$4:$K$113,$A132,'Mouvements'!$E$4:$E$113,"Décaissement"))</f>
        <v/>
      </c>
      <c r="E132" s="25">
        <f>IF($A132="","",B132+C132-D132)</f>
        <v/>
      </c>
    </row>
    <row r="133">
      <c r="A133" s="38">
        <f>IF(A132="","",A132+1)</f>
        <v/>
      </c>
      <c r="B133" s="27">
        <f>IF($A133="","",E132)</f>
        <v/>
      </c>
      <c r="C133" s="27">
        <f>IF($A133="","",SUMIFS('Mouvements'!$L$4:$L$113,'Mouvements'!$A$4:$A$113,"&lt;&gt;",'Mouvements'!$K$4:$K$113,$A133,'Mouvements'!$E$4:$E$113,"Encaissement"))</f>
        <v/>
      </c>
      <c r="D133" s="27">
        <f>IF($A133="","",SUMIFS('Mouvements'!$L$4:$L$113,'Mouvements'!$A$4:$A$113,"&lt;&gt;",'Mouvements'!$K$4:$K$113,$A133,'Mouvements'!$E$4:$E$113,"Décaissement"))</f>
        <v/>
      </c>
      <c r="E133" s="27">
        <f>IF($A133="","",B133+C133-D133)</f>
        <v/>
      </c>
    </row>
    <row r="134">
      <c r="A134" s="37">
        <f>IF(A133="","",A133+1)</f>
        <v/>
      </c>
      <c r="B134" s="25">
        <f>IF($A134="","",E133)</f>
        <v/>
      </c>
      <c r="C134" s="25">
        <f>IF($A134="","",SUMIFS('Mouvements'!$L$4:$L$113,'Mouvements'!$A$4:$A$113,"&lt;&gt;",'Mouvements'!$K$4:$K$113,$A134,'Mouvements'!$E$4:$E$113,"Encaissement"))</f>
        <v/>
      </c>
      <c r="D134" s="25">
        <f>IF($A134="","",SUMIFS('Mouvements'!$L$4:$L$113,'Mouvements'!$A$4:$A$113,"&lt;&gt;",'Mouvements'!$K$4:$K$113,$A134,'Mouvements'!$E$4:$E$113,"Décaissement"))</f>
        <v/>
      </c>
      <c r="E134" s="25">
        <f>IF($A134="","",B134+C134-D134)</f>
        <v/>
      </c>
    </row>
    <row r="135">
      <c r="A135" s="38">
        <f>IF(A134="","",A134+1)</f>
        <v/>
      </c>
      <c r="B135" s="27">
        <f>IF($A135="","",E134)</f>
        <v/>
      </c>
      <c r="C135" s="27">
        <f>IF($A135="","",SUMIFS('Mouvements'!$L$4:$L$113,'Mouvements'!$A$4:$A$113,"&lt;&gt;",'Mouvements'!$K$4:$K$113,$A135,'Mouvements'!$E$4:$E$113,"Encaissement"))</f>
        <v/>
      </c>
      <c r="D135" s="27">
        <f>IF($A135="","",SUMIFS('Mouvements'!$L$4:$L$113,'Mouvements'!$A$4:$A$113,"&lt;&gt;",'Mouvements'!$K$4:$K$113,$A135,'Mouvements'!$E$4:$E$113,"Décaissement"))</f>
        <v/>
      </c>
      <c r="E135" s="27">
        <f>IF($A135="","",B135+C135-D135)</f>
        <v/>
      </c>
    </row>
    <row r="136">
      <c r="A136" s="37">
        <f>IF(A135="","",A135+1)</f>
        <v/>
      </c>
      <c r="B136" s="25">
        <f>IF($A136="","",E135)</f>
        <v/>
      </c>
      <c r="C136" s="25">
        <f>IF($A136="","",SUMIFS('Mouvements'!$L$4:$L$113,'Mouvements'!$A$4:$A$113,"&lt;&gt;",'Mouvements'!$K$4:$K$113,$A136,'Mouvements'!$E$4:$E$113,"Encaissement"))</f>
        <v/>
      </c>
      <c r="D136" s="25">
        <f>IF($A136="","",SUMIFS('Mouvements'!$L$4:$L$113,'Mouvements'!$A$4:$A$113,"&lt;&gt;",'Mouvements'!$K$4:$K$113,$A136,'Mouvements'!$E$4:$E$113,"Décaissement"))</f>
        <v/>
      </c>
      <c r="E136" s="25">
        <f>IF($A136="","",B136+C136-D136)</f>
        <v/>
      </c>
    </row>
    <row r="137">
      <c r="A137" s="38">
        <f>IF(A136="","",A136+1)</f>
        <v/>
      </c>
      <c r="B137" s="27">
        <f>IF($A137="","",E136)</f>
        <v/>
      </c>
      <c r="C137" s="27">
        <f>IF($A137="","",SUMIFS('Mouvements'!$L$4:$L$113,'Mouvements'!$A$4:$A$113,"&lt;&gt;",'Mouvements'!$K$4:$K$113,$A137,'Mouvements'!$E$4:$E$113,"Encaissement"))</f>
        <v/>
      </c>
      <c r="D137" s="27">
        <f>IF($A137="","",SUMIFS('Mouvements'!$L$4:$L$113,'Mouvements'!$A$4:$A$113,"&lt;&gt;",'Mouvements'!$K$4:$K$113,$A137,'Mouvements'!$E$4:$E$113,"Décaissement"))</f>
        <v/>
      </c>
      <c r="E137" s="27">
        <f>IF($A137="","",B137+C137-D137)</f>
        <v/>
      </c>
    </row>
    <row r="138">
      <c r="A138" s="37">
        <f>IF(A137="","",A137+1)</f>
        <v/>
      </c>
      <c r="B138" s="25">
        <f>IF($A138="","",E137)</f>
        <v/>
      </c>
      <c r="C138" s="25">
        <f>IF($A138="","",SUMIFS('Mouvements'!$L$4:$L$113,'Mouvements'!$A$4:$A$113,"&lt;&gt;",'Mouvements'!$K$4:$K$113,$A138,'Mouvements'!$E$4:$E$113,"Encaissement"))</f>
        <v/>
      </c>
      <c r="D138" s="25">
        <f>IF($A138="","",SUMIFS('Mouvements'!$L$4:$L$113,'Mouvements'!$A$4:$A$113,"&lt;&gt;",'Mouvements'!$K$4:$K$113,$A138,'Mouvements'!$E$4:$E$113,"Décaissement"))</f>
        <v/>
      </c>
      <c r="E138" s="25">
        <f>IF($A138="","",B138+C138-D138)</f>
        <v/>
      </c>
    </row>
    <row r="139">
      <c r="A139" s="38">
        <f>IF(A138="","",A138+1)</f>
        <v/>
      </c>
      <c r="B139" s="27">
        <f>IF($A139="","",E138)</f>
        <v/>
      </c>
      <c r="C139" s="27">
        <f>IF($A139="","",SUMIFS('Mouvements'!$L$4:$L$113,'Mouvements'!$A$4:$A$113,"&lt;&gt;",'Mouvements'!$K$4:$K$113,$A139,'Mouvements'!$E$4:$E$113,"Encaissement"))</f>
        <v/>
      </c>
      <c r="D139" s="27">
        <f>IF($A139="","",SUMIFS('Mouvements'!$L$4:$L$113,'Mouvements'!$A$4:$A$113,"&lt;&gt;",'Mouvements'!$K$4:$K$113,$A139,'Mouvements'!$E$4:$E$113,"Décaissement"))</f>
        <v/>
      </c>
      <c r="E139" s="27">
        <f>IF($A139="","",B139+C139-D139)</f>
        <v/>
      </c>
    </row>
    <row r="140">
      <c r="A140" s="37">
        <f>IF(A139="","",A139+1)</f>
        <v/>
      </c>
      <c r="B140" s="25">
        <f>IF($A140="","",E139)</f>
        <v/>
      </c>
      <c r="C140" s="25">
        <f>IF($A140="","",SUMIFS('Mouvements'!$L$4:$L$113,'Mouvements'!$A$4:$A$113,"&lt;&gt;",'Mouvements'!$K$4:$K$113,$A140,'Mouvements'!$E$4:$E$113,"Encaissement"))</f>
        <v/>
      </c>
      <c r="D140" s="25">
        <f>IF($A140="","",SUMIFS('Mouvements'!$L$4:$L$113,'Mouvements'!$A$4:$A$113,"&lt;&gt;",'Mouvements'!$K$4:$K$113,$A140,'Mouvements'!$E$4:$E$113,"Décaissement"))</f>
        <v/>
      </c>
      <c r="E140" s="25">
        <f>IF($A140="","",B140+C140-D140)</f>
        <v/>
      </c>
    </row>
    <row r="141">
      <c r="A141" s="38">
        <f>IF(A140="","",A140+1)</f>
        <v/>
      </c>
      <c r="B141" s="27">
        <f>IF($A141="","",E140)</f>
        <v/>
      </c>
      <c r="C141" s="27">
        <f>IF($A141="","",SUMIFS('Mouvements'!$L$4:$L$113,'Mouvements'!$A$4:$A$113,"&lt;&gt;",'Mouvements'!$K$4:$K$113,$A141,'Mouvements'!$E$4:$E$113,"Encaissement"))</f>
        <v/>
      </c>
      <c r="D141" s="27">
        <f>IF($A141="","",SUMIFS('Mouvements'!$L$4:$L$113,'Mouvements'!$A$4:$A$113,"&lt;&gt;",'Mouvements'!$K$4:$K$113,$A141,'Mouvements'!$E$4:$E$113,"Décaissement"))</f>
        <v/>
      </c>
      <c r="E141" s="27">
        <f>IF($A141="","",B141+C141-D141)</f>
        <v/>
      </c>
    </row>
    <row r="142">
      <c r="A142" s="37">
        <f>IF(A141="","",A141+1)</f>
        <v/>
      </c>
      <c r="B142" s="25">
        <f>IF($A142="","",E141)</f>
        <v/>
      </c>
      <c r="C142" s="25">
        <f>IF($A142="","",SUMIFS('Mouvements'!$L$4:$L$113,'Mouvements'!$A$4:$A$113,"&lt;&gt;",'Mouvements'!$K$4:$K$113,$A142,'Mouvements'!$E$4:$E$113,"Encaissement"))</f>
        <v/>
      </c>
      <c r="D142" s="25">
        <f>IF($A142="","",SUMIFS('Mouvements'!$L$4:$L$113,'Mouvements'!$A$4:$A$113,"&lt;&gt;",'Mouvements'!$K$4:$K$113,$A142,'Mouvements'!$E$4:$E$113,"Décaissement"))</f>
        <v/>
      </c>
      <c r="E142" s="25">
        <f>IF($A142="","",B142+C142-D142)</f>
        <v/>
      </c>
    </row>
    <row r="143">
      <c r="A143" s="38">
        <f>IF(A142="","",A142+1)</f>
        <v/>
      </c>
      <c r="B143" s="27">
        <f>IF($A143="","",E142)</f>
        <v/>
      </c>
      <c r="C143" s="27">
        <f>IF($A143="","",SUMIFS('Mouvements'!$L$4:$L$113,'Mouvements'!$A$4:$A$113,"&lt;&gt;",'Mouvements'!$K$4:$K$113,$A143,'Mouvements'!$E$4:$E$113,"Encaissement"))</f>
        <v/>
      </c>
      <c r="D143" s="27">
        <f>IF($A143="","",SUMIFS('Mouvements'!$L$4:$L$113,'Mouvements'!$A$4:$A$113,"&lt;&gt;",'Mouvements'!$K$4:$K$113,$A143,'Mouvements'!$E$4:$E$113,"Décaissement"))</f>
        <v/>
      </c>
      <c r="E143" s="27">
        <f>IF($A143="","",B143+C143-D143)</f>
        <v/>
      </c>
    </row>
    <row r="144">
      <c r="A144" s="37">
        <f>IF(A143="","",A143+1)</f>
        <v/>
      </c>
      <c r="B144" s="25">
        <f>IF($A144="","",E143)</f>
        <v/>
      </c>
      <c r="C144" s="25">
        <f>IF($A144="","",SUMIFS('Mouvements'!$L$4:$L$113,'Mouvements'!$A$4:$A$113,"&lt;&gt;",'Mouvements'!$K$4:$K$113,$A144,'Mouvements'!$E$4:$E$113,"Encaissement"))</f>
        <v/>
      </c>
      <c r="D144" s="25">
        <f>IF($A144="","",SUMIFS('Mouvements'!$L$4:$L$113,'Mouvements'!$A$4:$A$113,"&lt;&gt;",'Mouvements'!$K$4:$K$113,$A144,'Mouvements'!$E$4:$E$113,"Décaissement"))</f>
        <v/>
      </c>
      <c r="E144" s="25">
        <f>IF($A144="","",B144+C144-D144)</f>
        <v/>
      </c>
    </row>
    <row r="145">
      <c r="A145" s="38">
        <f>IF(A144="","",A144+1)</f>
        <v/>
      </c>
      <c r="B145" s="27">
        <f>IF($A145="","",E144)</f>
        <v/>
      </c>
      <c r="C145" s="27">
        <f>IF($A145="","",SUMIFS('Mouvements'!$L$4:$L$113,'Mouvements'!$A$4:$A$113,"&lt;&gt;",'Mouvements'!$K$4:$K$113,$A145,'Mouvements'!$E$4:$E$113,"Encaissement"))</f>
        <v/>
      </c>
      <c r="D145" s="27">
        <f>IF($A145="","",SUMIFS('Mouvements'!$L$4:$L$113,'Mouvements'!$A$4:$A$113,"&lt;&gt;",'Mouvements'!$K$4:$K$113,$A145,'Mouvements'!$E$4:$E$113,"Décaissement"))</f>
        <v/>
      </c>
      <c r="E145" s="27">
        <f>IF($A145="","",B145+C145-D145)</f>
        <v/>
      </c>
    </row>
    <row r="146">
      <c r="A146" s="37">
        <f>IF(A145="","",A145+1)</f>
        <v/>
      </c>
      <c r="B146" s="25">
        <f>IF($A146="","",E145)</f>
        <v/>
      </c>
      <c r="C146" s="25">
        <f>IF($A146="","",SUMIFS('Mouvements'!$L$4:$L$113,'Mouvements'!$A$4:$A$113,"&lt;&gt;",'Mouvements'!$K$4:$K$113,$A146,'Mouvements'!$E$4:$E$113,"Encaissement"))</f>
        <v/>
      </c>
      <c r="D146" s="25">
        <f>IF($A146="","",SUMIFS('Mouvements'!$L$4:$L$113,'Mouvements'!$A$4:$A$113,"&lt;&gt;",'Mouvements'!$K$4:$K$113,$A146,'Mouvements'!$E$4:$E$113,"Décaissement"))</f>
        <v/>
      </c>
      <c r="E146" s="25">
        <f>IF($A146="","",B146+C146-D146)</f>
        <v/>
      </c>
    </row>
    <row r="147">
      <c r="A147" s="38">
        <f>IF(A146="","",A146+1)</f>
        <v/>
      </c>
      <c r="B147" s="27">
        <f>IF($A147="","",E146)</f>
        <v/>
      </c>
      <c r="C147" s="27">
        <f>IF($A147="","",SUMIFS('Mouvements'!$L$4:$L$113,'Mouvements'!$A$4:$A$113,"&lt;&gt;",'Mouvements'!$K$4:$K$113,$A147,'Mouvements'!$E$4:$E$113,"Encaissement"))</f>
        <v/>
      </c>
      <c r="D147" s="27">
        <f>IF($A147="","",SUMIFS('Mouvements'!$L$4:$L$113,'Mouvements'!$A$4:$A$113,"&lt;&gt;",'Mouvements'!$K$4:$K$113,$A147,'Mouvements'!$E$4:$E$113,"Décaissement"))</f>
        <v/>
      </c>
      <c r="E147" s="27">
        <f>IF($A147="","",B147+C147-D147)</f>
        <v/>
      </c>
    </row>
    <row r="148">
      <c r="A148" s="37">
        <f>IF(A147="","",A147+1)</f>
        <v/>
      </c>
      <c r="B148" s="25">
        <f>IF($A148="","",E147)</f>
        <v/>
      </c>
      <c r="C148" s="25">
        <f>IF($A148="","",SUMIFS('Mouvements'!$L$4:$L$113,'Mouvements'!$A$4:$A$113,"&lt;&gt;",'Mouvements'!$K$4:$K$113,$A148,'Mouvements'!$E$4:$E$113,"Encaissement"))</f>
        <v/>
      </c>
      <c r="D148" s="25">
        <f>IF($A148="","",SUMIFS('Mouvements'!$L$4:$L$113,'Mouvements'!$A$4:$A$113,"&lt;&gt;",'Mouvements'!$K$4:$K$113,$A148,'Mouvements'!$E$4:$E$113,"Décaissement"))</f>
        <v/>
      </c>
      <c r="E148" s="25">
        <f>IF($A148="","",B148+C148-D148)</f>
        <v/>
      </c>
    </row>
    <row r="149">
      <c r="A149" s="38">
        <f>IF(A148="","",A148+1)</f>
        <v/>
      </c>
      <c r="B149" s="27">
        <f>IF($A149="","",E148)</f>
        <v/>
      </c>
      <c r="C149" s="27">
        <f>IF($A149="","",SUMIFS('Mouvements'!$L$4:$L$113,'Mouvements'!$A$4:$A$113,"&lt;&gt;",'Mouvements'!$K$4:$K$113,$A149,'Mouvements'!$E$4:$E$113,"Encaissement"))</f>
        <v/>
      </c>
      <c r="D149" s="27">
        <f>IF($A149="","",SUMIFS('Mouvements'!$L$4:$L$113,'Mouvements'!$A$4:$A$113,"&lt;&gt;",'Mouvements'!$K$4:$K$113,$A149,'Mouvements'!$E$4:$E$113,"Décaissement"))</f>
        <v/>
      </c>
      <c r="E149" s="27">
        <f>IF($A149="","",B149+C149-D149)</f>
        <v/>
      </c>
    </row>
    <row r="150">
      <c r="A150" s="37">
        <f>IF(A149="","",A149+1)</f>
        <v/>
      </c>
      <c r="B150" s="25">
        <f>IF($A150="","",E149)</f>
        <v/>
      </c>
      <c r="C150" s="25">
        <f>IF($A150="","",SUMIFS('Mouvements'!$L$4:$L$113,'Mouvements'!$A$4:$A$113,"&lt;&gt;",'Mouvements'!$K$4:$K$113,$A150,'Mouvements'!$E$4:$E$113,"Encaissement"))</f>
        <v/>
      </c>
      <c r="D150" s="25">
        <f>IF($A150="","",SUMIFS('Mouvements'!$L$4:$L$113,'Mouvements'!$A$4:$A$113,"&lt;&gt;",'Mouvements'!$K$4:$K$113,$A150,'Mouvements'!$E$4:$E$113,"Décaissement"))</f>
        <v/>
      </c>
      <c r="E150" s="25">
        <f>IF($A150="","",B150+C150-D150)</f>
        <v/>
      </c>
    </row>
    <row r="151">
      <c r="A151" s="38">
        <f>IF(A150="","",A150+1)</f>
        <v/>
      </c>
      <c r="B151" s="27">
        <f>IF($A151="","",E150)</f>
        <v/>
      </c>
      <c r="C151" s="27">
        <f>IF($A151="","",SUMIFS('Mouvements'!$L$4:$L$113,'Mouvements'!$A$4:$A$113,"&lt;&gt;",'Mouvements'!$K$4:$K$113,$A151,'Mouvements'!$E$4:$E$113,"Encaissement"))</f>
        <v/>
      </c>
      <c r="D151" s="27">
        <f>IF($A151="","",SUMIFS('Mouvements'!$L$4:$L$113,'Mouvements'!$A$4:$A$113,"&lt;&gt;",'Mouvements'!$K$4:$K$113,$A151,'Mouvements'!$E$4:$E$113,"Décaissement"))</f>
        <v/>
      </c>
      <c r="E151" s="27">
        <f>IF($A151="","",B151+C151-D151)</f>
        <v/>
      </c>
    </row>
    <row r="152">
      <c r="A152" s="37">
        <f>IF(A151="","",A151+1)</f>
        <v/>
      </c>
      <c r="B152" s="25">
        <f>IF($A152="","",E151)</f>
        <v/>
      </c>
      <c r="C152" s="25">
        <f>IF($A152="","",SUMIFS('Mouvements'!$L$4:$L$113,'Mouvements'!$A$4:$A$113,"&lt;&gt;",'Mouvements'!$K$4:$K$113,$A152,'Mouvements'!$E$4:$E$113,"Encaissement"))</f>
        <v/>
      </c>
      <c r="D152" s="25">
        <f>IF($A152="","",SUMIFS('Mouvements'!$L$4:$L$113,'Mouvements'!$A$4:$A$113,"&lt;&gt;",'Mouvements'!$K$4:$K$113,$A152,'Mouvements'!$E$4:$E$113,"Décaissement"))</f>
        <v/>
      </c>
      <c r="E152" s="25">
        <f>IF($A152="","",B152+C152-D152)</f>
        <v/>
      </c>
    </row>
    <row r="153">
      <c r="A153" s="38">
        <f>IF(A152="","",A152+1)</f>
        <v/>
      </c>
      <c r="B153" s="27">
        <f>IF($A153="","",E152)</f>
        <v/>
      </c>
      <c r="C153" s="27">
        <f>IF($A153="","",SUMIFS('Mouvements'!$L$4:$L$113,'Mouvements'!$A$4:$A$113,"&lt;&gt;",'Mouvements'!$K$4:$K$113,$A153,'Mouvements'!$E$4:$E$113,"Encaissement"))</f>
        <v/>
      </c>
      <c r="D153" s="27">
        <f>IF($A153="","",SUMIFS('Mouvements'!$L$4:$L$113,'Mouvements'!$A$4:$A$113,"&lt;&gt;",'Mouvements'!$K$4:$K$113,$A153,'Mouvements'!$E$4:$E$113,"Décaissement"))</f>
        <v/>
      </c>
      <c r="E153" s="27">
        <f>IF($A153="","",B153+C153-D153)</f>
        <v/>
      </c>
    </row>
    <row r="154">
      <c r="A154" s="37">
        <f>IF(A153="","",A153+1)</f>
        <v/>
      </c>
      <c r="B154" s="25">
        <f>IF($A154="","",E153)</f>
        <v/>
      </c>
      <c r="C154" s="25">
        <f>IF($A154="","",SUMIFS('Mouvements'!$L$4:$L$113,'Mouvements'!$A$4:$A$113,"&lt;&gt;",'Mouvements'!$K$4:$K$113,$A154,'Mouvements'!$E$4:$E$113,"Encaissement"))</f>
        <v/>
      </c>
      <c r="D154" s="25">
        <f>IF($A154="","",SUMIFS('Mouvements'!$L$4:$L$113,'Mouvements'!$A$4:$A$113,"&lt;&gt;",'Mouvements'!$K$4:$K$113,$A154,'Mouvements'!$E$4:$E$113,"Décaissement"))</f>
        <v/>
      </c>
      <c r="E154" s="25">
        <f>IF($A154="","",B154+C154-D154)</f>
        <v/>
      </c>
    </row>
    <row r="155">
      <c r="A155" s="38">
        <f>IF(A154="","",A154+1)</f>
        <v/>
      </c>
      <c r="B155" s="27">
        <f>IF($A155="","",E154)</f>
        <v/>
      </c>
      <c r="C155" s="27">
        <f>IF($A155="","",SUMIFS('Mouvements'!$L$4:$L$113,'Mouvements'!$A$4:$A$113,"&lt;&gt;",'Mouvements'!$K$4:$K$113,$A155,'Mouvements'!$E$4:$E$113,"Encaissement"))</f>
        <v/>
      </c>
      <c r="D155" s="27">
        <f>IF($A155="","",SUMIFS('Mouvements'!$L$4:$L$113,'Mouvements'!$A$4:$A$113,"&lt;&gt;",'Mouvements'!$K$4:$K$113,$A155,'Mouvements'!$E$4:$E$113,"Décaissement"))</f>
        <v/>
      </c>
      <c r="E155" s="27">
        <f>IF($A155="","",B155+C155-D155)</f>
        <v/>
      </c>
    </row>
    <row r="156">
      <c r="A156" s="37">
        <f>IF(A155="","",A155+1)</f>
        <v/>
      </c>
      <c r="B156" s="25">
        <f>IF($A156="","",E155)</f>
        <v/>
      </c>
      <c r="C156" s="25">
        <f>IF($A156="","",SUMIFS('Mouvements'!$L$4:$L$113,'Mouvements'!$A$4:$A$113,"&lt;&gt;",'Mouvements'!$K$4:$K$113,$A156,'Mouvements'!$E$4:$E$113,"Encaissement"))</f>
        <v/>
      </c>
      <c r="D156" s="25">
        <f>IF($A156="","",SUMIFS('Mouvements'!$L$4:$L$113,'Mouvements'!$A$4:$A$113,"&lt;&gt;",'Mouvements'!$K$4:$K$113,$A156,'Mouvements'!$E$4:$E$113,"Décaissement"))</f>
        <v/>
      </c>
      <c r="E156" s="25">
        <f>IF($A156="","",B156+C156-D156)</f>
        <v/>
      </c>
    </row>
    <row r="157">
      <c r="A157" s="38">
        <f>IF(A156="","",A156+1)</f>
        <v/>
      </c>
      <c r="B157" s="27">
        <f>IF($A157="","",E156)</f>
        <v/>
      </c>
      <c r="C157" s="27">
        <f>IF($A157="","",SUMIFS('Mouvements'!$L$4:$L$113,'Mouvements'!$A$4:$A$113,"&lt;&gt;",'Mouvements'!$K$4:$K$113,$A157,'Mouvements'!$E$4:$E$113,"Encaissement"))</f>
        <v/>
      </c>
      <c r="D157" s="27">
        <f>IF($A157="","",SUMIFS('Mouvements'!$L$4:$L$113,'Mouvements'!$A$4:$A$113,"&lt;&gt;",'Mouvements'!$K$4:$K$113,$A157,'Mouvements'!$E$4:$E$113,"Décaissement"))</f>
        <v/>
      </c>
      <c r="E157" s="27">
        <f>IF($A157="","",B157+C157-D157)</f>
        <v/>
      </c>
    </row>
    <row r="158">
      <c r="A158" s="37">
        <f>IF(A157="","",A157+1)</f>
        <v/>
      </c>
      <c r="B158" s="25">
        <f>IF($A158="","",E157)</f>
        <v/>
      </c>
      <c r="C158" s="25">
        <f>IF($A158="","",SUMIFS('Mouvements'!$L$4:$L$113,'Mouvements'!$A$4:$A$113,"&lt;&gt;",'Mouvements'!$K$4:$K$113,$A158,'Mouvements'!$E$4:$E$113,"Encaissement"))</f>
        <v/>
      </c>
      <c r="D158" s="25">
        <f>IF($A158="","",SUMIFS('Mouvements'!$L$4:$L$113,'Mouvements'!$A$4:$A$113,"&lt;&gt;",'Mouvements'!$K$4:$K$113,$A158,'Mouvements'!$E$4:$E$113,"Décaissement"))</f>
        <v/>
      </c>
      <c r="E158" s="25">
        <f>IF($A158="","",B158+C158-D158)</f>
        <v/>
      </c>
    </row>
    <row r="159">
      <c r="A159" s="38">
        <f>IF(A158="","",A158+1)</f>
        <v/>
      </c>
      <c r="B159" s="27">
        <f>IF($A159="","",E158)</f>
        <v/>
      </c>
      <c r="C159" s="27">
        <f>IF($A159="","",SUMIFS('Mouvements'!$L$4:$L$113,'Mouvements'!$A$4:$A$113,"&lt;&gt;",'Mouvements'!$K$4:$K$113,$A159,'Mouvements'!$E$4:$E$113,"Encaissement"))</f>
        <v/>
      </c>
      <c r="D159" s="27">
        <f>IF($A159="","",SUMIFS('Mouvements'!$L$4:$L$113,'Mouvements'!$A$4:$A$113,"&lt;&gt;",'Mouvements'!$K$4:$K$113,$A159,'Mouvements'!$E$4:$E$113,"Décaissement"))</f>
        <v/>
      </c>
      <c r="E159" s="27">
        <f>IF($A159="","",B159+C159-D159)</f>
        <v/>
      </c>
    </row>
    <row r="160">
      <c r="A160" s="37">
        <f>IF(A159="","",A159+1)</f>
        <v/>
      </c>
      <c r="B160" s="25">
        <f>IF($A160="","",E159)</f>
        <v/>
      </c>
      <c r="C160" s="25">
        <f>IF($A160="","",SUMIFS('Mouvements'!$L$4:$L$113,'Mouvements'!$A$4:$A$113,"&lt;&gt;",'Mouvements'!$K$4:$K$113,$A160,'Mouvements'!$E$4:$E$113,"Encaissement"))</f>
        <v/>
      </c>
      <c r="D160" s="25">
        <f>IF($A160="","",SUMIFS('Mouvements'!$L$4:$L$113,'Mouvements'!$A$4:$A$113,"&lt;&gt;",'Mouvements'!$K$4:$K$113,$A160,'Mouvements'!$E$4:$E$113,"Décaissement"))</f>
        <v/>
      </c>
      <c r="E160" s="25">
        <f>IF($A160="","",B160+C160-D160)</f>
        <v/>
      </c>
    </row>
    <row r="161">
      <c r="A161" s="38">
        <f>IF(A160="","",A160+1)</f>
        <v/>
      </c>
      <c r="B161" s="27">
        <f>IF($A161="","",E160)</f>
        <v/>
      </c>
      <c r="C161" s="27">
        <f>IF($A161="","",SUMIFS('Mouvements'!$L$4:$L$113,'Mouvements'!$A$4:$A$113,"&lt;&gt;",'Mouvements'!$K$4:$K$113,$A161,'Mouvements'!$E$4:$E$113,"Encaissement"))</f>
        <v/>
      </c>
      <c r="D161" s="27">
        <f>IF($A161="","",SUMIFS('Mouvements'!$L$4:$L$113,'Mouvements'!$A$4:$A$113,"&lt;&gt;",'Mouvements'!$K$4:$K$113,$A161,'Mouvements'!$E$4:$E$113,"Décaissement"))</f>
        <v/>
      </c>
      <c r="E161" s="27">
        <f>IF($A161="","",B161+C161-D161)</f>
        <v/>
      </c>
    </row>
    <row r="162">
      <c r="A162" s="37">
        <f>IF(A161="","",A161+1)</f>
        <v/>
      </c>
      <c r="B162" s="25">
        <f>IF($A162="","",E161)</f>
        <v/>
      </c>
      <c r="C162" s="25">
        <f>IF($A162="","",SUMIFS('Mouvements'!$L$4:$L$113,'Mouvements'!$A$4:$A$113,"&lt;&gt;",'Mouvements'!$K$4:$K$113,$A162,'Mouvements'!$E$4:$E$113,"Encaissement"))</f>
        <v/>
      </c>
      <c r="D162" s="25">
        <f>IF($A162="","",SUMIFS('Mouvements'!$L$4:$L$113,'Mouvements'!$A$4:$A$113,"&lt;&gt;",'Mouvements'!$K$4:$K$113,$A162,'Mouvements'!$E$4:$E$113,"Décaissement"))</f>
        <v/>
      </c>
      <c r="E162" s="25">
        <f>IF($A162="","",B162+C162-D162)</f>
        <v/>
      </c>
    </row>
    <row r="163">
      <c r="A163" s="38">
        <f>IF(A162="","",A162+1)</f>
        <v/>
      </c>
      <c r="B163" s="27">
        <f>IF($A163="","",E162)</f>
        <v/>
      </c>
      <c r="C163" s="27">
        <f>IF($A163="","",SUMIFS('Mouvements'!$L$4:$L$113,'Mouvements'!$A$4:$A$113,"&lt;&gt;",'Mouvements'!$K$4:$K$113,$A163,'Mouvements'!$E$4:$E$113,"Encaissement"))</f>
        <v/>
      </c>
      <c r="D163" s="27">
        <f>IF($A163="","",SUMIFS('Mouvements'!$L$4:$L$113,'Mouvements'!$A$4:$A$113,"&lt;&gt;",'Mouvements'!$K$4:$K$113,$A163,'Mouvements'!$E$4:$E$113,"Décaissement"))</f>
        <v/>
      </c>
      <c r="E163" s="27">
        <f>IF($A163="","",B163+C163-D163)</f>
        <v/>
      </c>
    </row>
    <row r="164">
      <c r="A164" s="37">
        <f>IF(A163="","",A163+1)</f>
        <v/>
      </c>
      <c r="B164" s="25">
        <f>IF($A164="","",E163)</f>
        <v/>
      </c>
      <c r="C164" s="25">
        <f>IF($A164="","",SUMIFS('Mouvements'!$L$4:$L$113,'Mouvements'!$A$4:$A$113,"&lt;&gt;",'Mouvements'!$K$4:$K$113,$A164,'Mouvements'!$E$4:$E$113,"Encaissement"))</f>
        <v/>
      </c>
      <c r="D164" s="25">
        <f>IF($A164="","",SUMIFS('Mouvements'!$L$4:$L$113,'Mouvements'!$A$4:$A$113,"&lt;&gt;",'Mouvements'!$K$4:$K$113,$A164,'Mouvements'!$E$4:$E$113,"Décaissement"))</f>
        <v/>
      </c>
      <c r="E164" s="25">
        <f>IF($A164="","",B164+C164-D164)</f>
        <v/>
      </c>
    </row>
    <row r="165">
      <c r="A165" s="38">
        <f>IF(A164="","",A164+1)</f>
        <v/>
      </c>
      <c r="B165" s="27">
        <f>IF($A165="","",E164)</f>
        <v/>
      </c>
      <c r="C165" s="27">
        <f>IF($A165="","",SUMIFS('Mouvements'!$L$4:$L$113,'Mouvements'!$A$4:$A$113,"&lt;&gt;",'Mouvements'!$K$4:$K$113,$A165,'Mouvements'!$E$4:$E$113,"Encaissement"))</f>
        <v/>
      </c>
      <c r="D165" s="27">
        <f>IF($A165="","",SUMIFS('Mouvements'!$L$4:$L$113,'Mouvements'!$A$4:$A$113,"&lt;&gt;",'Mouvements'!$K$4:$K$113,$A165,'Mouvements'!$E$4:$E$113,"Décaissement"))</f>
        <v/>
      </c>
      <c r="E165" s="27">
        <f>IF($A165="","",B165+C165-D165)</f>
        <v/>
      </c>
    </row>
    <row r="166">
      <c r="A166" s="37">
        <f>IF(A165="","",A165+1)</f>
        <v/>
      </c>
      <c r="B166" s="25">
        <f>IF($A166="","",E165)</f>
        <v/>
      </c>
      <c r="C166" s="25">
        <f>IF($A166="","",SUMIFS('Mouvements'!$L$4:$L$113,'Mouvements'!$A$4:$A$113,"&lt;&gt;",'Mouvements'!$K$4:$K$113,$A166,'Mouvements'!$E$4:$E$113,"Encaissement"))</f>
        <v/>
      </c>
      <c r="D166" s="25">
        <f>IF($A166="","",SUMIFS('Mouvements'!$L$4:$L$113,'Mouvements'!$A$4:$A$113,"&lt;&gt;",'Mouvements'!$K$4:$K$113,$A166,'Mouvements'!$E$4:$E$113,"Décaissement"))</f>
        <v/>
      </c>
      <c r="E166" s="25">
        <f>IF($A166="","",B166+C166-D166)</f>
        <v/>
      </c>
    </row>
    <row r="167">
      <c r="A167" s="38">
        <f>IF(A166="","",A166+1)</f>
        <v/>
      </c>
      <c r="B167" s="27">
        <f>IF($A167="","",E166)</f>
        <v/>
      </c>
      <c r="C167" s="27">
        <f>IF($A167="","",SUMIFS('Mouvements'!$L$4:$L$113,'Mouvements'!$A$4:$A$113,"&lt;&gt;",'Mouvements'!$K$4:$K$113,$A167,'Mouvements'!$E$4:$E$113,"Encaissement"))</f>
        <v/>
      </c>
      <c r="D167" s="27">
        <f>IF($A167="","",SUMIFS('Mouvements'!$L$4:$L$113,'Mouvements'!$A$4:$A$113,"&lt;&gt;",'Mouvements'!$K$4:$K$113,$A167,'Mouvements'!$E$4:$E$113,"Décaissement"))</f>
        <v/>
      </c>
      <c r="E167" s="27">
        <f>IF($A167="","",B167+C167-D167)</f>
        <v/>
      </c>
    </row>
    <row r="168">
      <c r="A168" s="37">
        <f>IF(A167="","",A167+1)</f>
        <v/>
      </c>
      <c r="B168" s="25">
        <f>IF($A168="","",E167)</f>
        <v/>
      </c>
      <c r="C168" s="25">
        <f>IF($A168="","",SUMIFS('Mouvements'!$L$4:$L$113,'Mouvements'!$A$4:$A$113,"&lt;&gt;",'Mouvements'!$K$4:$K$113,$A168,'Mouvements'!$E$4:$E$113,"Encaissement"))</f>
        <v/>
      </c>
      <c r="D168" s="25">
        <f>IF($A168="","",SUMIFS('Mouvements'!$L$4:$L$113,'Mouvements'!$A$4:$A$113,"&lt;&gt;",'Mouvements'!$K$4:$K$113,$A168,'Mouvements'!$E$4:$E$113,"Décaissement"))</f>
        <v/>
      </c>
      <c r="E168" s="25">
        <f>IF($A168="","",B168+C168-D168)</f>
        <v/>
      </c>
    </row>
    <row r="169">
      <c r="A169" s="38">
        <f>IF(A168="","",A168+1)</f>
        <v/>
      </c>
      <c r="B169" s="27">
        <f>IF($A169="","",E168)</f>
        <v/>
      </c>
      <c r="C169" s="27">
        <f>IF($A169="","",SUMIFS('Mouvements'!$L$4:$L$113,'Mouvements'!$A$4:$A$113,"&lt;&gt;",'Mouvements'!$K$4:$K$113,$A169,'Mouvements'!$E$4:$E$113,"Encaissement"))</f>
        <v/>
      </c>
      <c r="D169" s="27">
        <f>IF($A169="","",SUMIFS('Mouvements'!$L$4:$L$113,'Mouvements'!$A$4:$A$113,"&lt;&gt;",'Mouvements'!$K$4:$K$113,$A169,'Mouvements'!$E$4:$E$113,"Décaissement"))</f>
        <v/>
      </c>
      <c r="E169" s="27">
        <f>IF($A169="","",B169+C169-D169)</f>
        <v/>
      </c>
    </row>
    <row r="170">
      <c r="A170" s="37">
        <f>IF(A169="","",A169+1)</f>
        <v/>
      </c>
      <c r="B170" s="25">
        <f>IF($A170="","",E169)</f>
        <v/>
      </c>
      <c r="C170" s="25">
        <f>IF($A170="","",SUMIFS('Mouvements'!$L$4:$L$113,'Mouvements'!$A$4:$A$113,"&lt;&gt;",'Mouvements'!$K$4:$K$113,$A170,'Mouvements'!$E$4:$E$113,"Encaissement"))</f>
        <v/>
      </c>
      <c r="D170" s="25">
        <f>IF($A170="","",SUMIFS('Mouvements'!$L$4:$L$113,'Mouvements'!$A$4:$A$113,"&lt;&gt;",'Mouvements'!$K$4:$K$113,$A170,'Mouvements'!$E$4:$E$113,"Décaissement"))</f>
        <v/>
      </c>
      <c r="E170" s="25">
        <f>IF($A170="","",B170+C170-D170)</f>
        <v/>
      </c>
    </row>
    <row r="171">
      <c r="A171" s="38">
        <f>IF(A170="","",A170+1)</f>
        <v/>
      </c>
      <c r="B171" s="27">
        <f>IF($A171="","",E170)</f>
        <v/>
      </c>
      <c r="C171" s="27">
        <f>IF($A171="","",SUMIFS('Mouvements'!$L$4:$L$113,'Mouvements'!$A$4:$A$113,"&lt;&gt;",'Mouvements'!$K$4:$K$113,$A171,'Mouvements'!$E$4:$E$113,"Encaissement"))</f>
        <v/>
      </c>
      <c r="D171" s="27">
        <f>IF($A171="","",SUMIFS('Mouvements'!$L$4:$L$113,'Mouvements'!$A$4:$A$113,"&lt;&gt;",'Mouvements'!$K$4:$K$113,$A171,'Mouvements'!$E$4:$E$113,"Décaissement"))</f>
        <v/>
      </c>
      <c r="E171" s="27">
        <f>IF($A171="","",B171+C171-D171)</f>
        <v/>
      </c>
    </row>
    <row r="172">
      <c r="A172" s="37">
        <f>IF(A171="","",A171+1)</f>
        <v/>
      </c>
      <c r="B172" s="25">
        <f>IF($A172="","",E171)</f>
        <v/>
      </c>
      <c r="C172" s="25">
        <f>IF($A172="","",SUMIFS('Mouvements'!$L$4:$L$113,'Mouvements'!$A$4:$A$113,"&lt;&gt;",'Mouvements'!$K$4:$K$113,$A172,'Mouvements'!$E$4:$E$113,"Encaissement"))</f>
        <v/>
      </c>
      <c r="D172" s="25">
        <f>IF($A172="","",SUMIFS('Mouvements'!$L$4:$L$113,'Mouvements'!$A$4:$A$113,"&lt;&gt;",'Mouvements'!$K$4:$K$113,$A172,'Mouvements'!$E$4:$E$113,"Décaissement"))</f>
        <v/>
      </c>
      <c r="E172" s="25">
        <f>IF($A172="","",B172+C172-D172)</f>
        <v/>
      </c>
    </row>
    <row r="173">
      <c r="A173" s="38">
        <f>IF(A172="","",A172+1)</f>
        <v/>
      </c>
      <c r="B173" s="27">
        <f>IF($A173="","",E172)</f>
        <v/>
      </c>
      <c r="C173" s="27">
        <f>IF($A173="","",SUMIFS('Mouvements'!$L$4:$L$113,'Mouvements'!$A$4:$A$113,"&lt;&gt;",'Mouvements'!$K$4:$K$113,$A173,'Mouvements'!$E$4:$E$113,"Encaissement"))</f>
        <v/>
      </c>
      <c r="D173" s="27">
        <f>IF($A173="","",SUMIFS('Mouvements'!$L$4:$L$113,'Mouvements'!$A$4:$A$113,"&lt;&gt;",'Mouvements'!$K$4:$K$113,$A173,'Mouvements'!$E$4:$E$113,"Décaissement"))</f>
        <v/>
      </c>
      <c r="E173" s="27">
        <f>IF($A173="","",B173+C173-D173)</f>
        <v/>
      </c>
    </row>
    <row r="174">
      <c r="A174" s="37">
        <f>IF(A173="","",A173+1)</f>
        <v/>
      </c>
      <c r="B174" s="25">
        <f>IF($A174="","",E173)</f>
        <v/>
      </c>
      <c r="C174" s="25">
        <f>IF($A174="","",SUMIFS('Mouvements'!$L$4:$L$113,'Mouvements'!$A$4:$A$113,"&lt;&gt;",'Mouvements'!$K$4:$K$113,$A174,'Mouvements'!$E$4:$E$113,"Encaissement"))</f>
        <v/>
      </c>
      <c r="D174" s="25">
        <f>IF($A174="","",SUMIFS('Mouvements'!$L$4:$L$113,'Mouvements'!$A$4:$A$113,"&lt;&gt;",'Mouvements'!$K$4:$K$113,$A174,'Mouvements'!$E$4:$E$113,"Décaissement"))</f>
        <v/>
      </c>
      <c r="E174" s="25">
        <f>IF($A174="","",B174+C174-D174)</f>
        <v/>
      </c>
    </row>
    <row r="175">
      <c r="A175" s="38">
        <f>IF(A174="","",A174+1)</f>
        <v/>
      </c>
      <c r="B175" s="27">
        <f>IF($A175="","",E174)</f>
        <v/>
      </c>
      <c r="C175" s="27">
        <f>IF($A175="","",SUMIFS('Mouvements'!$L$4:$L$113,'Mouvements'!$A$4:$A$113,"&lt;&gt;",'Mouvements'!$K$4:$K$113,$A175,'Mouvements'!$E$4:$E$113,"Encaissement"))</f>
        <v/>
      </c>
      <c r="D175" s="27">
        <f>IF($A175="","",SUMIFS('Mouvements'!$L$4:$L$113,'Mouvements'!$A$4:$A$113,"&lt;&gt;",'Mouvements'!$K$4:$K$113,$A175,'Mouvements'!$E$4:$E$113,"Décaissement"))</f>
        <v/>
      </c>
      <c r="E175" s="27">
        <f>IF($A175="","",B175+C175-D175)</f>
        <v/>
      </c>
    </row>
    <row r="176">
      <c r="A176" s="37">
        <f>IF(A175="","",A175+1)</f>
        <v/>
      </c>
      <c r="B176" s="25">
        <f>IF($A176="","",E175)</f>
        <v/>
      </c>
      <c r="C176" s="25">
        <f>IF($A176="","",SUMIFS('Mouvements'!$L$4:$L$113,'Mouvements'!$A$4:$A$113,"&lt;&gt;",'Mouvements'!$K$4:$K$113,$A176,'Mouvements'!$E$4:$E$113,"Encaissement"))</f>
        <v/>
      </c>
      <c r="D176" s="25">
        <f>IF($A176="","",SUMIFS('Mouvements'!$L$4:$L$113,'Mouvements'!$A$4:$A$113,"&lt;&gt;",'Mouvements'!$K$4:$K$113,$A176,'Mouvements'!$E$4:$E$113,"Décaissement"))</f>
        <v/>
      </c>
      <c r="E176" s="25">
        <f>IF($A176="","",B176+C176-D176)</f>
        <v/>
      </c>
    </row>
    <row r="177">
      <c r="A177" s="38">
        <f>IF(A176="","",A176+1)</f>
        <v/>
      </c>
      <c r="B177" s="27">
        <f>IF($A177="","",E176)</f>
        <v/>
      </c>
      <c r="C177" s="27">
        <f>IF($A177="","",SUMIFS('Mouvements'!$L$4:$L$113,'Mouvements'!$A$4:$A$113,"&lt;&gt;",'Mouvements'!$K$4:$K$113,$A177,'Mouvements'!$E$4:$E$113,"Encaissement"))</f>
        <v/>
      </c>
      <c r="D177" s="27">
        <f>IF($A177="","",SUMIFS('Mouvements'!$L$4:$L$113,'Mouvements'!$A$4:$A$113,"&lt;&gt;",'Mouvements'!$K$4:$K$113,$A177,'Mouvements'!$E$4:$E$113,"Décaissement"))</f>
        <v/>
      </c>
      <c r="E177" s="27">
        <f>IF($A177="","",B177+C177-D177)</f>
        <v/>
      </c>
    </row>
    <row r="178">
      <c r="A178" s="37">
        <f>IF(A177="","",A177+1)</f>
        <v/>
      </c>
      <c r="B178" s="25">
        <f>IF($A178="","",E177)</f>
        <v/>
      </c>
      <c r="C178" s="25">
        <f>IF($A178="","",SUMIFS('Mouvements'!$L$4:$L$113,'Mouvements'!$A$4:$A$113,"&lt;&gt;",'Mouvements'!$K$4:$K$113,$A178,'Mouvements'!$E$4:$E$113,"Encaissement"))</f>
        <v/>
      </c>
      <c r="D178" s="25">
        <f>IF($A178="","",SUMIFS('Mouvements'!$L$4:$L$113,'Mouvements'!$A$4:$A$113,"&lt;&gt;",'Mouvements'!$K$4:$K$113,$A178,'Mouvements'!$E$4:$E$113,"Décaissement"))</f>
        <v/>
      </c>
      <c r="E178" s="25">
        <f>IF($A178="","",B178+C178-D178)</f>
        <v/>
      </c>
    </row>
    <row r="179">
      <c r="A179" s="38">
        <f>IF(A178="","",A178+1)</f>
        <v/>
      </c>
      <c r="B179" s="27">
        <f>IF($A179="","",E178)</f>
        <v/>
      </c>
      <c r="C179" s="27">
        <f>IF($A179="","",SUMIFS('Mouvements'!$L$4:$L$113,'Mouvements'!$A$4:$A$113,"&lt;&gt;",'Mouvements'!$K$4:$K$113,$A179,'Mouvements'!$E$4:$E$113,"Encaissement"))</f>
        <v/>
      </c>
      <c r="D179" s="27">
        <f>IF($A179="","",SUMIFS('Mouvements'!$L$4:$L$113,'Mouvements'!$A$4:$A$113,"&lt;&gt;",'Mouvements'!$K$4:$K$113,$A179,'Mouvements'!$E$4:$E$113,"Décaissement"))</f>
        <v/>
      </c>
      <c r="E179" s="27">
        <f>IF($A179="","",B179+C179-D179)</f>
        <v/>
      </c>
    </row>
    <row r="180">
      <c r="A180" s="37">
        <f>IF(A179="","",A179+1)</f>
        <v/>
      </c>
      <c r="B180" s="25">
        <f>IF($A180="","",E179)</f>
        <v/>
      </c>
      <c r="C180" s="25">
        <f>IF($A180="","",SUMIFS('Mouvements'!$L$4:$L$113,'Mouvements'!$A$4:$A$113,"&lt;&gt;",'Mouvements'!$K$4:$K$113,$A180,'Mouvements'!$E$4:$E$113,"Encaissement"))</f>
        <v/>
      </c>
      <c r="D180" s="25">
        <f>IF($A180="","",SUMIFS('Mouvements'!$L$4:$L$113,'Mouvements'!$A$4:$A$113,"&lt;&gt;",'Mouvements'!$K$4:$K$113,$A180,'Mouvements'!$E$4:$E$113,"Décaissement"))</f>
        <v/>
      </c>
      <c r="E180" s="25">
        <f>IF($A180="","",B180+C180-D180)</f>
        <v/>
      </c>
    </row>
    <row r="181">
      <c r="A181" s="38">
        <f>IF(A180="","",A180+1)</f>
        <v/>
      </c>
      <c r="B181" s="27">
        <f>IF($A181="","",E180)</f>
        <v/>
      </c>
      <c r="C181" s="27">
        <f>IF($A181="","",SUMIFS('Mouvements'!$L$4:$L$113,'Mouvements'!$A$4:$A$113,"&lt;&gt;",'Mouvements'!$K$4:$K$113,$A181,'Mouvements'!$E$4:$E$113,"Encaissement"))</f>
        <v/>
      </c>
      <c r="D181" s="27">
        <f>IF($A181="","",SUMIFS('Mouvements'!$L$4:$L$113,'Mouvements'!$A$4:$A$113,"&lt;&gt;",'Mouvements'!$K$4:$K$113,$A181,'Mouvements'!$E$4:$E$113,"Décaissement"))</f>
        <v/>
      </c>
      <c r="E181" s="27">
        <f>IF($A181="","",B181+C181-D181)</f>
        <v/>
      </c>
    </row>
    <row r="182">
      <c r="A182" s="37">
        <f>IF(A181="","",A181+1)</f>
        <v/>
      </c>
      <c r="B182" s="25">
        <f>IF($A182="","",E181)</f>
        <v/>
      </c>
      <c r="C182" s="25">
        <f>IF($A182="","",SUMIFS('Mouvements'!$L$4:$L$113,'Mouvements'!$A$4:$A$113,"&lt;&gt;",'Mouvements'!$K$4:$K$113,$A182,'Mouvements'!$E$4:$E$113,"Encaissement"))</f>
        <v/>
      </c>
      <c r="D182" s="25">
        <f>IF($A182="","",SUMIFS('Mouvements'!$L$4:$L$113,'Mouvements'!$A$4:$A$113,"&lt;&gt;",'Mouvements'!$K$4:$K$113,$A182,'Mouvements'!$E$4:$E$113,"Décaissement"))</f>
        <v/>
      </c>
      <c r="E182" s="25">
        <f>IF($A182="","",B182+C182-D182)</f>
        <v/>
      </c>
    </row>
    <row r="183">
      <c r="A183" s="38">
        <f>IF(A182="","",A182+1)</f>
        <v/>
      </c>
      <c r="B183" s="27">
        <f>IF($A183="","",E182)</f>
        <v/>
      </c>
      <c r="C183" s="27">
        <f>IF($A183="","",SUMIFS('Mouvements'!$L$4:$L$113,'Mouvements'!$A$4:$A$113,"&lt;&gt;",'Mouvements'!$K$4:$K$113,$A183,'Mouvements'!$E$4:$E$113,"Encaissement"))</f>
        <v/>
      </c>
      <c r="D183" s="27">
        <f>IF($A183="","",SUMIFS('Mouvements'!$L$4:$L$113,'Mouvements'!$A$4:$A$113,"&lt;&gt;",'Mouvements'!$K$4:$K$113,$A183,'Mouvements'!$E$4:$E$113,"Décaissement"))</f>
        <v/>
      </c>
      <c r="E183" s="27">
        <f>IF($A183="","",B183+C183-D183)</f>
        <v/>
      </c>
    </row>
  </sheetData>
  <autoFilter ref="A3:E183"/>
  <mergeCells count="1">
    <mergeCell ref="A1:E1"/>
  </mergeCells>
  <conditionalFormatting sqref="E4:E183">
    <cfRule type="expression" priority="1" dxfId="0" stopIfTrue="1">
      <formula>=$E4&lt;0</formula>
    </cfRule>
    <cfRule type="expression" priority="2" dxfId="1" stopIfTrue="1">
      <formula>=AND($E4&gt;=0,$E4&lt;Paramètres!$B$8)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2026-09-08T11:17:39Z</dcterms:created>
  <dcterms:modified xmlns:dcterms="http://purl.org/dc/terms/" xmlns:xsi="http://www.w3.org/2001/XMLSchema-instance" xsi:type="dcterms:W3CDTF">2026-09-08T11:17:41+00:00Z</dcterms:modified>
</cp:coreProperties>
</file>