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Facture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Pilotage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 ##0,00 €"/>
    <numFmt numFmtId="166" formatCode="0,00 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352646"/>
      <sz val="10"/>
    </font>
    <font>
      <name val="Aptos"/>
      <b val="1"/>
      <color rgb="00352646"/>
      <sz val="10"/>
    </font>
    <font>
      <name val="Aptos"/>
      <b val="1"/>
      <color rgb="00FFFFFF"/>
      <sz val="10"/>
    </font>
    <font>
      <name val="Aptos"/>
      <i val="1"/>
      <color rgb="005A5260"/>
      <sz val="9"/>
    </font>
  </fonts>
  <fills count="9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FFF"/>
      </patternFill>
    </fill>
    <fill>
      <patternFill patternType="solid">
        <fgColor rgb="00DF5149"/>
      </patternFill>
    </fill>
    <fill>
      <patternFill patternType="solid">
        <fgColor rgb="00FFF0AE"/>
      </patternFill>
    </fill>
    <fill>
      <patternFill patternType="solid">
        <fgColor rgb="00E7E7E7"/>
      </patternFill>
    </fill>
    <fill>
      <patternFill patternType="solid">
        <fgColor rgb="00F4A261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left" vertical="center" wrapText="1"/>
    </xf>
    <xf numFmtId="1" fontId="2" fillId="6" borderId="1" applyAlignment="1" pivotButton="0" quotePrefix="0" xfId="0">
      <alignment horizontal="left" vertical="center" wrapText="1"/>
    </xf>
    <xf numFmtId="165" fontId="2" fillId="7" borderId="1" applyAlignment="1" pivotButton="0" quotePrefix="0" xfId="0">
      <alignment horizontal="left" vertical="center" wrapText="1"/>
    </xf>
    <xf numFmtId="166" fontId="2" fillId="7" borderId="1" applyAlignment="1" pivotButton="0" quotePrefix="0" xfId="0">
      <alignment horizontal="left" vertical="center" wrapText="1"/>
    </xf>
    <xf numFmtId="1" fontId="2" fillId="7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2" fillId="6" borderId="1" applyAlignment="1" pivotButton="0" quotePrefix="0" xfId="0">
      <alignment horizontal="right" vertical="center"/>
    </xf>
    <xf numFmtId="166" fontId="2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6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352646"/>
        <sz val="10"/>
      </font>
      <fill>
        <patternFill patternType="solid">
          <fgColor rgb="00F4A261"/>
        </patternFill>
      </fill>
    </dxf>
    <dxf>
      <font>
        <name val="Aptos"/>
        <b val="1"/>
        <color rgb="00352646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5A5260"/>
        </patternFill>
      </fill>
    </dxf>
    <dxf>
      <font>
        <name val="Aptos"/>
        <b val="1"/>
        <color rgb="00FFFFFF"/>
        <sz val="10"/>
      </font>
      <fill>
        <patternFill patternType="solid">
          <fgColor rgb="006F4A8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Factures" displayName="tblFactures" ref="A1:S109" headerRowCount="1">
  <autoFilter ref="A1:S109"/>
  <tableColumns count="19">
    <tableColumn id="1" name="Référence interne"/>
    <tableColumn id="2" name="Événement"/>
    <tableColumn id="3" name="Fournisseur"/>
    <tableColumn id="4" name="N° facture"/>
    <tableColumn id="5" name="Catégorie"/>
    <tableColumn id="6" name="Date facture"/>
    <tableColumn id="7" name="Date réception"/>
    <tableColumn id="8" name="Date échéance"/>
    <tableColumn id="9" name="Montant HT"/>
    <tableColumn id="10" name="Taux TVA"/>
    <tableColumn id="11" name="Montant TVA"/>
    <tableColumn id="12" name="Montant TTC"/>
    <tableColumn id="13" name="Avoir"/>
    <tableColumn id="14" name="Montant réglé"/>
    <tableColumn id="15" name="Date règlement"/>
    <tableColumn id="16" name="Validation interne"/>
    <tableColumn id="17" name="Reste à payer"/>
    <tableColumn id="18" name="Statut"/>
    <tableColumn id="19" name="Commentai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D2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65" customWidth="1" min="2" max="2"/>
    <col width="48" customWidth="1" min="3" max="3"/>
    <col width="22" customWidth="1" min="4" max="4"/>
  </cols>
  <sheetData>
    <row r="1" ht="29" customHeight="1">
      <c r="A1" s="1" t="inlineStr">
        <is>
          <t>Synthèse du suivi des factures fournisseurs</t>
        </is>
      </c>
      <c r="B1" s="32" t="n"/>
      <c r="C1" s="32" t="n"/>
      <c r="D1" s="33" t="n"/>
    </row>
    <row r="2"/>
    <row r="3" ht="28" customHeight="1">
      <c r="A3" s="2" t="inlineStr">
        <is>
          <t>Date de suivi</t>
        </is>
      </c>
      <c r="B3" s="3">
        <f>Paramètres!$B$2</f>
        <v/>
      </c>
      <c r="C3" s="4" t="inlineStr">
        <is>
          <t>Date utilisée pour les alertes d’échéance.</t>
        </is>
      </c>
    </row>
    <row r="4" ht="28" customHeight="1">
      <c r="A4" s="5" t="inlineStr">
        <is>
          <t>Horizon d’alerte</t>
        </is>
      </c>
      <c r="B4" s="6">
        <f>Paramètres!$B$3</f>
        <v/>
      </c>
      <c r="C4" s="7" t="inlineStr">
        <is>
          <t>Nombre de jours avant l’échéance.</t>
        </is>
      </c>
    </row>
    <row r="5" ht="28" customHeight="1"/>
    <row r="6" ht="28" customHeight="1">
      <c r="A6" s="5" t="inlineStr">
        <is>
          <t>Factures prioritaires</t>
        </is>
      </c>
      <c r="B6" s="6">
        <f>COUNTIF('Factures'!$R$2:$R$109,"En retard")+COUNTIF('Factures'!$R$2:$R$109,"À échéance")+COUNTIF('Factures'!$R$2:$R$109,"Bloquée")</f>
        <v/>
      </c>
      <c r="C6" s="7" t="inlineStr">
        <is>
          <t>Factures en retard, proches de l’échéance ou bloquées.</t>
        </is>
      </c>
    </row>
    <row r="7" ht="28" customHeight="1">
      <c r="A7" s="2" t="inlineStr">
        <is>
          <t>Reste en retard</t>
        </is>
      </c>
      <c r="B7" s="8">
        <f>Pilotage!$B$7</f>
        <v/>
      </c>
      <c r="C7" s="4" t="inlineStr">
        <is>
          <t>Montant restant sur les factures en retard.</t>
        </is>
      </c>
    </row>
    <row r="8" ht="28" customHeight="1">
      <c r="A8" s="5" t="inlineStr">
        <is>
          <t>Informations à compléter</t>
        </is>
      </c>
      <c r="B8" s="6">
        <f>COUNTIF('Factures'!$R$2:$R$109,"À compléter")+COUNTIF('Factures'!$R$2:$R$109,"Échéance manquante")</f>
        <v/>
      </c>
      <c r="C8" s="7" t="inlineStr">
        <is>
          <t>Factures nécessitant une information complémentaire.</t>
        </is>
      </c>
    </row>
    <row r="9" ht="28" customHeight="1">
      <c r="A9" s="2" t="inlineStr">
        <is>
          <t>Validations bloquées</t>
        </is>
      </c>
      <c r="B9" s="9">
        <f>COUNTIF('Factures'!$R$2:$R$109,"Bloquée")</f>
        <v/>
      </c>
      <c r="C9" s="4" t="inlineStr">
        <is>
          <t>Factures à examiner avant traitement.</t>
        </is>
      </c>
    </row>
    <row r="10" ht="28" customHeight="1"/>
    <row r="11" ht="28" customHeight="1"/>
    <row r="12" ht="28" customHeight="1">
      <c r="A12" s="10" t="inlineStr">
        <is>
          <t>Mode d’utilisation</t>
        </is>
      </c>
      <c r="B12" s="10" t="n"/>
      <c r="C12" s="10" t="n"/>
      <c r="D12" s="10" t="n"/>
    </row>
    <row r="13" ht="28" customHeight="1">
      <c r="A13" s="2" t="inlineStr">
        <is>
          <t>1</t>
        </is>
      </c>
      <c r="B13" s="4" t="inlineStr">
        <is>
          <t>Renseigner ou modifier la date de suivi et l’horizon d’alerte dans la feuille Paramètres.</t>
        </is>
      </c>
      <c r="C13" s="4" t="n"/>
      <c r="D13" s="4" t="n"/>
    </row>
    <row r="14" ht="28" customHeight="1">
      <c r="A14" s="5" t="inlineStr">
        <is>
          <t>2</t>
        </is>
      </c>
      <c r="B14" s="7" t="inlineStr">
        <is>
          <t>Saisir les données disponibles dans les cellules jaunes de la feuille Factures.</t>
        </is>
      </c>
      <c r="C14" s="7" t="n"/>
      <c r="D14" s="7" t="n"/>
    </row>
    <row r="15" ht="28" customHeight="1">
      <c r="A15" s="2" t="inlineStr">
        <is>
          <t>3</t>
        </is>
      </c>
      <c r="B15" s="4" t="inlineStr">
        <is>
          <t>Filtrer la colonne Statut pour traiter en priorité les factures en retard, à échéance ou bloquées.</t>
        </is>
      </c>
      <c r="C15" s="4" t="n"/>
      <c r="D15" s="4" t="n"/>
    </row>
    <row r="16" ht="28" customHeight="1">
      <c r="A16" s="5" t="inlineStr">
        <is>
          <t>4</t>
        </is>
      </c>
      <c r="B16" s="7" t="inlineStr">
        <is>
          <t>Consulter la feuille Pilotage pour contrôler les montants, les statuts et les exemples fictifs.</t>
        </is>
      </c>
      <c r="C16" s="7" t="n"/>
      <c r="D16" s="7" t="n"/>
    </row>
    <row r="17" ht="28" customHeight="1"/>
    <row r="18" ht="28" customHeight="1">
      <c r="A18" s="2" t="inlineStr">
        <is>
          <t>Limite d’usage</t>
        </is>
      </c>
      <c r="B18" s="11" t="inlineStr">
        <is>
          <t>Ce classeur est un outil interne de suivi administratif. Il ne constitue ni un document comptable officiel ni un conseil juridique ou fiscal.</t>
        </is>
      </c>
      <c r="C18" s="11" t="n"/>
      <c r="D18" s="11" t="n"/>
    </row>
    <row r="19" ht="28" customHeight="1"/>
    <row r="20" ht="28" customHeight="1">
      <c r="A20" s="12" t="inlineStr">
        <is>
          <t>Repères visuels</t>
        </is>
      </c>
      <c r="B20" s="13" t="inlineStr">
        <is>
          <t>Cellule modifiable</t>
        </is>
      </c>
      <c r="C20" s="14" t="inlineStr">
        <is>
          <t>Cellule calculée</t>
        </is>
      </c>
      <c r="D20" s="15" t="inlineStr">
        <is>
          <t>Alerte ou priorité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/>
  </sheetPr>
  <dimension ref="A1:U109"/>
  <sheetViews>
    <sheetView showGridLines="0" zoomScale="72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3" customWidth="1" min="2" max="2"/>
    <col width="25" customWidth="1" min="3" max="3"/>
    <col width="18" customWidth="1" min="4" max="4"/>
    <col width="17" customWidth="1" min="5" max="5"/>
    <col width="14" customWidth="1" min="6" max="6"/>
    <col width="14" customWidth="1" min="7" max="7"/>
    <col width="14" customWidth="1" min="8" max="8"/>
    <col width="15" customWidth="1" min="9" max="9"/>
    <col width="12" customWidth="1" min="10" max="10"/>
    <col width="15" customWidth="1" min="11" max="11"/>
    <col width="15" customWidth="1" min="12" max="12"/>
    <col width="14" customWidth="1" min="13" max="13"/>
    <col width="16" customWidth="1" min="14" max="14"/>
    <col width="15" customWidth="1" min="15" max="15"/>
    <col width="18" customWidth="1" min="16" max="16"/>
    <col width="16" customWidth="1" min="17" max="17"/>
    <col width="21" customWidth="1" min="18" max="18"/>
    <col width="40" customWidth="1" min="19" max="19"/>
    <col hidden="1" width="13" customWidth="1" min="20" max="20"/>
    <col hidden="1" width="13" customWidth="1" min="21" max="21"/>
  </cols>
  <sheetData>
    <row r="1" ht="44" customHeight="1">
      <c r="A1" s="16" t="inlineStr">
        <is>
          <t>Référence interne</t>
        </is>
      </c>
      <c r="B1" s="16" t="inlineStr">
        <is>
          <t>Événement</t>
        </is>
      </c>
      <c r="C1" s="16" t="inlineStr">
        <is>
          <t>Fournisseur</t>
        </is>
      </c>
      <c r="D1" s="16" t="inlineStr">
        <is>
          <t>N° facture</t>
        </is>
      </c>
      <c r="E1" s="16" t="inlineStr">
        <is>
          <t>Catégorie</t>
        </is>
      </c>
      <c r="F1" s="16" t="inlineStr">
        <is>
          <t>Date facture</t>
        </is>
      </c>
      <c r="G1" s="16" t="inlineStr">
        <is>
          <t>Date réception</t>
        </is>
      </c>
      <c r="H1" s="16" t="inlineStr">
        <is>
          <t>Date échéance</t>
        </is>
      </c>
      <c r="I1" s="16" t="inlineStr">
        <is>
          <t>Montant HT</t>
        </is>
      </c>
      <c r="J1" s="16" t="inlineStr">
        <is>
          <t>Taux TVA</t>
        </is>
      </c>
      <c r="K1" s="16" t="inlineStr">
        <is>
          <t>Montant TVA</t>
        </is>
      </c>
      <c r="L1" s="16" t="inlineStr">
        <is>
          <t>Montant TTC</t>
        </is>
      </c>
      <c r="M1" s="16" t="inlineStr">
        <is>
          <t>Avoir</t>
        </is>
      </c>
      <c r="N1" s="16" t="inlineStr">
        <is>
          <t>Montant réglé</t>
        </is>
      </c>
      <c r="O1" s="16" t="inlineStr">
        <is>
          <t>Date règlement</t>
        </is>
      </c>
      <c r="P1" s="16" t="inlineStr">
        <is>
          <t>Validation interne</t>
        </is>
      </c>
      <c r="Q1" s="16" t="inlineStr">
        <is>
          <t>Reste à payer</t>
        </is>
      </c>
      <c r="R1" s="16" t="inlineStr">
        <is>
          <t>Statut</t>
        </is>
      </c>
      <c r="S1" s="16" t="inlineStr">
        <is>
          <t>Commentaire</t>
        </is>
      </c>
      <c r="T1" t="inlineStr">
        <is>
          <t>Source catégories</t>
        </is>
      </c>
      <c r="U1" t="inlineStr">
        <is>
          <t>Source validations</t>
        </is>
      </c>
    </row>
    <row r="2" ht="26" customHeight="1">
      <c r="A2" s="17" t="inlineStr">
        <is>
          <t>F-001</t>
        </is>
      </c>
      <c r="B2" s="17" t="inlineStr">
        <is>
          <t>ÉVÉNEMENT TEST A</t>
        </is>
      </c>
      <c r="C2" s="17" t="inlineStr">
        <is>
          <t>FOURNISSEUR FICTIF A</t>
        </is>
      </c>
      <c r="D2" s="17" t="inlineStr">
        <is>
          <t>TEST-A-001</t>
        </is>
      </c>
      <c r="E2" s="18" t="inlineStr">
        <is>
          <t>Lieu</t>
        </is>
      </c>
      <c r="F2" s="19" t="n">
        <v>46254</v>
      </c>
      <c r="G2" s="19" t="n">
        <v>46256</v>
      </c>
      <c r="H2" s="19" t="n">
        <v>46266</v>
      </c>
      <c r="I2" s="20" t="n">
        <v>833.33</v>
      </c>
      <c r="J2" s="34" t="n">
        <v>0.2</v>
      </c>
      <c r="K2" s="22">
        <f>IF(OR($I2="",$J2=""),"",ROUND($I2*$J2,2))</f>
        <v/>
      </c>
      <c r="L2" s="22">
        <f>IF(OR($I2="",$K2=""),"",ROUND($I2+$K2,2))</f>
        <v/>
      </c>
      <c r="M2" s="20" t="n"/>
      <c r="N2" s="20" t="n"/>
      <c r="O2" s="19" t="n"/>
      <c r="P2" s="18" t="inlineStr">
        <is>
          <t>Validée</t>
        </is>
      </c>
      <c r="Q2" s="22">
        <f>IF($L2="","",MAX(0,ROUND($L2-N($M2)-N($N2),2)))</f>
        <v/>
      </c>
      <c r="R2" s="23">
        <f>IF($A2="","",IF($P2="Bloquée","Bloquée",IF($L2="","À compléter",IF($Q2=0,"Payée",IF($H2="","Échéance manquante",IF($H2&lt;Paramètres!$B$2,"En retard",IF($H2&lt;=Paramètres!$B$2+Paramètres!$B$3,"À échéance","À payer")))))))</f>
        <v/>
      </c>
      <c r="S2" s="24" t="inlineStr">
        <is>
          <t>Exemple fictif à supprimer — non réglée.</t>
        </is>
      </c>
      <c r="T2">
        <f>IFERROR(IF(Paramètres!D2="","",Paramètres!D2),"")</f>
        <v/>
      </c>
      <c r="U2">
        <f>IFERROR(IF(Paramètres!F2="","",Paramètres!F2),"")</f>
        <v/>
      </c>
    </row>
    <row r="3" ht="26" customHeight="1">
      <c r="A3" s="17" t="inlineStr">
        <is>
          <t>F-002</t>
        </is>
      </c>
      <c r="B3" s="17" t="inlineStr">
        <is>
          <t>TEST A</t>
        </is>
      </c>
      <c r="C3" s="17" t="inlineStr">
        <is>
          <t>FICTIF B</t>
        </is>
      </c>
      <c r="D3" s="17" t="inlineStr">
        <is>
          <t>TEST-B-002</t>
        </is>
      </c>
      <c r="E3" s="18" t="inlineStr">
        <is>
          <t>Technique</t>
        </is>
      </c>
      <c r="F3" s="19" t="n">
        <v>46259</v>
      </c>
      <c r="G3" s="19" t="n">
        <v>46260</v>
      </c>
      <c r="H3" s="19" t="n">
        <v>46275</v>
      </c>
      <c r="I3" s="20" t="n">
        <v>375</v>
      </c>
      <c r="J3" s="34" t="n">
        <v>0.2</v>
      </c>
      <c r="K3" s="22">
        <f>IF(OR($I3="",$J3=""),"",ROUND($I3*$J3,2))</f>
        <v/>
      </c>
      <c r="L3" s="22">
        <f>IF(OR($I3="",$K3=""),"",ROUND($I3+$K3,2))</f>
        <v/>
      </c>
      <c r="M3" s="20" t="n"/>
      <c r="N3" s="20" t="n"/>
      <c r="O3" s="19" t="n"/>
      <c r="P3" s="18" t="inlineStr">
        <is>
          <t>Validée</t>
        </is>
      </c>
      <c r="Q3" s="22">
        <f>IF($L3="","",MAX(0,ROUND($L3-N($M3)-N($N3),2)))</f>
        <v/>
      </c>
      <c r="R3" s="23">
        <f>IF($A3="","",IF($P3="Bloquée","Bloquée",IF($L3="","À compléter",IF($Q3=0,"Payée",IF($H3="","Échéance manquante",IF($H3&lt;Paramètres!$B$2,"En retard",IF($H3&lt;=Paramètres!$B$2+Paramètres!$B$3,"À échéance","À payer")))))))</f>
        <v/>
      </c>
      <c r="S3" s="24" t="inlineStr">
        <is>
          <t>Exemple fictif à supprimer — échéance proche.</t>
        </is>
      </c>
      <c r="T3">
        <f>IFERROR(IF(Paramètres!D3="","",Paramètres!D3),"")</f>
        <v/>
      </c>
      <c r="U3">
        <f>IFERROR(IF(Paramètres!F3="","",Paramètres!F3),"")</f>
        <v/>
      </c>
    </row>
    <row r="4" ht="26" customHeight="1">
      <c r="A4" s="17" t="inlineStr">
        <is>
          <t>F-003</t>
        </is>
      </c>
      <c r="B4" s="17" t="inlineStr">
        <is>
          <t>TEST B</t>
        </is>
      </c>
      <c r="C4" s="17" t="inlineStr">
        <is>
          <t>FICTIF C</t>
        </is>
      </c>
      <c r="D4" s="17" t="inlineStr">
        <is>
          <t>TEST-C-003</t>
        </is>
      </c>
      <c r="E4" s="18" t="inlineStr">
        <is>
          <t>Restauration</t>
        </is>
      </c>
      <c r="F4" s="19" t="n">
        <v>46249</v>
      </c>
      <c r="G4" s="19" t="n">
        <v>46250</v>
      </c>
      <c r="H4" s="19" t="n">
        <v>46270</v>
      </c>
      <c r="I4" s="20" t="n">
        <v>600</v>
      </c>
      <c r="J4" s="34" t="n">
        <v>0.2</v>
      </c>
      <c r="K4" s="22">
        <f>IF(OR($I4="",$J4=""),"",ROUND($I4*$J4,2))</f>
        <v/>
      </c>
      <c r="L4" s="22">
        <f>IF(OR($I4="",$K4=""),"",ROUND($I4+$K4,2))</f>
        <v/>
      </c>
      <c r="M4" s="20" t="n"/>
      <c r="N4" s="20" t="n">
        <v>720</v>
      </c>
      <c r="O4" s="19" t="n">
        <v>46269</v>
      </c>
      <c r="P4" s="18" t="inlineStr">
        <is>
          <t>Validée</t>
        </is>
      </c>
      <c r="Q4" s="22">
        <f>IF($L4="","",MAX(0,ROUND($L4-N($M4)-N($N4),2)))</f>
        <v/>
      </c>
      <c r="R4" s="23">
        <f>IF($A4="","",IF($P4="Bloquée","Bloquée",IF($L4="","À compléter",IF($Q4=0,"Payée",IF($H4="","Échéance manquante",IF($H4&lt;Paramètres!$B$2,"En retard",IF($H4&lt;=Paramètres!$B$2+Paramètres!$B$3,"À échéance","À payer")))))))</f>
        <v/>
      </c>
      <c r="S4" s="24" t="inlineStr">
        <is>
          <t>Exemple fictif à supprimer — réglée intégralement.</t>
        </is>
      </c>
      <c r="T4">
        <f>IFERROR(IF(Paramètres!D4="","",Paramètres!D4),"")</f>
        <v/>
      </c>
      <c r="U4">
        <f>IFERROR(IF(Paramètres!F4="","",Paramètres!F4),"")</f>
        <v/>
      </c>
    </row>
    <row r="5" ht="26" customHeight="1">
      <c r="A5" s="17" t="inlineStr">
        <is>
          <t>F-004</t>
        </is>
      </c>
      <c r="B5" s="17" t="inlineStr">
        <is>
          <t>TEST B</t>
        </is>
      </c>
      <c r="C5" s="17" t="inlineStr">
        <is>
          <t>FICTIF D</t>
        </is>
      </c>
      <c r="D5" s="17" t="inlineStr">
        <is>
          <t>TEST-D-004</t>
        </is>
      </c>
      <c r="E5" s="18" t="inlineStr">
        <is>
          <t>Logistique</t>
        </is>
      </c>
      <c r="F5" s="19" t="n">
        <v>46262</v>
      </c>
      <c r="G5" s="19" t="n">
        <v>46263</v>
      </c>
      <c r="H5" s="19" t="n"/>
      <c r="I5" s="20" t="n">
        <v>250</v>
      </c>
      <c r="J5" s="34" t="n">
        <v>0.2</v>
      </c>
      <c r="K5" s="22">
        <f>IF(OR($I5="",$J5=""),"",ROUND($I5*$J5,2))</f>
        <v/>
      </c>
      <c r="L5" s="22">
        <f>IF(OR($I5="",$K5=""),"",ROUND($I5+$K5,2))</f>
        <v/>
      </c>
      <c r="M5" s="20" t="n"/>
      <c r="N5" s="20" t="n"/>
      <c r="O5" s="19" t="n"/>
      <c r="P5" s="18" t="inlineStr">
        <is>
          <t>Validée</t>
        </is>
      </c>
      <c r="Q5" s="22">
        <f>IF($L5="","",MAX(0,ROUND($L5-N($M5)-N($N5),2)))</f>
        <v/>
      </c>
      <c r="R5" s="23">
        <f>IF($A5="","",IF($P5="Bloquée","Bloquée",IF($L5="","À compléter",IF($Q5=0,"Payée",IF($H5="","Échéance manquante",IF($H5&lt;Paramètres!$B$2,"En retard",IF($H5&lt;=Paramètres!$B$2+Paramètres!$B$3,"À échéance","À payer")))))))</f>
        <v/>
      </c>
      <c r="S5" s="24" t="inlineStr">
        <is>
          <t>Exemple fictif à supprimer — échéance manquante.</t>
        </is>
      </c>
      <c r="T5">
        <f>IFERROR(IF(Paramètres!D5="","",Paramètres!D5),"")</f>
        <v/>
      </c>
      <c r="U5">
        <f>IFERROR(IF(Paramètres!F5="","",Paramètres!F5),"")</f>
        <v/>
      </c>
    </row>
    <row r="6" ht="26" customHeight="1">
      <c r="A6" s="17" t="inlineStr">
        <is>
          <t>F-005</t>
        </is>
      </c>
      <c r="B6" s="17" t="inlineStr">
        <is>
          <t>TEST C</t>
        </is>
      </c>
      <c r="C6" s="17" t="inlineStr">
        <is>
          <t>FICTIF E</t>
        </is>
      </c>
      <c r="D6" s="17" t="inlineStr">
        <is>
          <t>TEST-E-005</t>
        </is>
      </c>
      <c r="E6" s="18" t="inlineStr">
        <is>
          <t>Communication</t>
        </is>
      </c>
      <c r="F6" s="19" t="n">
        <v>46264</v>
      </c>
      <c r="G6" s="19" t="n">
        <v>46265</v>
      </c>
      <c r="H6" s="19" t="n">
        <v>46280</v>
      </c>
      <c r="I6" s="20" t="n">
        <v>1666.67</v>
      </c>
      <c r="J6" s="34" t="n">
        <v>0.2</v>
      </c>
      <c r="K6" s="22">
        <f>IF(OR($I6="",$J6=""),"",ROUND($I6*$J6,2))</f>
        <v/>
      </c>
      <c r="L6" s="22">
        <f>IF(OR($I6="",$K6=""),"",ROUND($I6+$K6,2))</f>
        <v/>
      </c>
      <c r="M6" s="20" t="n"/>
      <c r="N6" s="20" t="n"/>
      <c r="O6" s="19" t="n"/>
      <c r="P6" s="18" t="inlineStr">
        <is>
          <t>Bloquée</t>
        </is>
      </c>
      <c r="Q6" s="22">
        <f>IF($L6="","",MAX(0,ROUND($L6-N($M6)-N($N6),2)))</f>
        <v/>
      </c>
      <c r="R6" s="23">
        <f>IF($A6="","",IF($P6="Bloquée","Bloquée",IF($L6="","À compléter",IF($Q6=0,"Payée",IF($H6="","Échéance manquante",IF($H6&lt;Paramètres!$B$2,"En retard",IF($H6&lt;=Paramètres!$B$2+Paramètres!$B$3,"À échéance","À payer")))))))</f>
        <v/>
      </c>
      <c r="S6" s="24" t="inlineStr">
        <is>
          <t>Exemple fictif à supprimer — validation bloquée.</t>
        </is>
      </c>
      <c r="T6">
        <f>IFERROR(IF(Paramètres!D6="","",Paramètres!D6),"")</f>
        <v/>
      </c>
      <c r="U6">
        <f>IFERROR(IF(Paramètres!F6="","",Paramètres!F6),"")</f>
        <v/>
      </c>
    </row>
    <row r="7" ht="26" customHeight="1">
      <c r="A7" s="17" t="inlineStr">
        <is>
          <t>F-006</t>
        </is>
      </c>
      <c r="B7" s="17" t="inlineStr">
        <is>
          <t>TEST C</t>
        </is>
      </c>
      <c r="C7" s="17" t="inlineStr">
        <is>
          <t>FICTIF F</t>
        </is>
      </c>
      <c r="D7" s="17" t="inlineStr">
        <is>
          <t>TEST-F-006</t>
        </is>
      </c>
      <c r="E7" s="18" t="inlineStr">
        <is>
          <t>Technique</t>
        </is>
      </c>
      <c r="F7" s="19" t="n">
        <v>46266</v>
      </c>
      <c r="G7" s="19" t="n">
        <v>46267</v>
      </c>
      <c r="H7" s="19" t="n">
        <v>46295</v>
      </c>
      <c r="I7" s="20" t="n">
        <v>733.33</v>
      </c>
      <c r="J7" s="34" t="n">
        <v>0.2</v>
      </c>
      <c r="K7" s="22">
        <f>IF(OR($I7="",$J7=""),"",ROUND($I7*$J7,2))</f>
        <v/>
      </c>
      <c r="L7" s="22">
        <f>IF(OR($I7="",$K7=""),"",ROUND($I7+$K7,2))</f>
        <v/>
      </c>
      <c r="M7" s="20" t="n"/>
      <c r="N7" s="20" t="n"/>
      <c r="O7" s="19" t="n"/>
      <c r="P7" s="18" t="inlineStr">
        <is>
          <t>Validée</t>
        </is>
      </c>
      <c r="Q7" s="22">
        <f>IF($L7="","",MAX(0,ROUND($L7-N($M7)-N($N7),2)))</f>
        <v/>
      </c>
      <c r="R7" s="23">
        <f>IF($A7="","",IF($P7="Bloquée","Bloquée",IF($L7="","À compléter",IF($Q7=0,"Payée",IF($H7="","Échéance manquante",IF($H7&lt;Paramètres!$B$2,"En retard",IF($H7&lt;=Paramètres!$B$2+Paramètres!$B$3,"À échéance","À payer")))))))</f>
        <v/>
      </c>
      <c r="S7" s="24" t="inlineStr">
        <is>
          <t>Exemple fictif à supprimer — à payer.</t>
        </is>
      </c>
      <c r="T7">
        <f>IFERROR(IF(Paramètres!D7="","",Paramètres!D7),"")</f>
        <v/>
      </c>
      <c r="U7">
        <f>IFERROR(IF(Paramètres!F7="","",Paramètres!F7),"")</f>
        <v/>
      </c>
    </row>
    <row r="8" ht="26" customHeight="1">
      <c r="A8" s="17" t="inlineStr">
        <is>
          <t>F-007</t>
        </is>
      </c>
      <c r="B8" s="17" t="inlineStr">
        <is>
          <t>TEST D</t>
        </is>
      </c>
      <c r="C8" s="17" t="inlineStr">
        <is>
          <t>FICTIF G</t>
        </is>
      </c>
      <c r="D8" s="17" t="inlineStr">
        <is>
          <t>TEST-G-007</t>
        </is>
      </c>
      <c r="E8" s="18" t="inlineStr">
        <is>
          <t>Lieu</t>
        </is>
      </c>
      <c r="F8" s="19" t="n">
        <v>46265</v>
      </c>
      <c r="G8" s="19" t="n">
        <v>46267</v>
      </c>
      <c r="H8" s="19" t="n">
        <v>46285</v>
      </c>
      <c r="I8" s="20" t="n">
        <v>500</v>
      </c>
      <c r="J8" s="34" t="n">
        <v>0.2</v>
      </c>
      <c r="K8" s="22">
        <f>IF(OR($I8="",$J8=""),"",ROUND($I8*$J8,2))</f>
        <v/>
      </c>
      <c r="L8" s="22">
        <f>IF(OR($I8="",$K8=""),"",ROUND($I8+$K8,2))</f>
        <v/>
      </c>
      <c r="M8" s="20" t="n"/>
      <c r="N8" s="20" t="n">
        <v>200</v>
      </c>
      <c r="O8" s="19" t="n">
        <v>46272</v>
      </c>
      <c r="P8" s="18" t="inlineStr">
        <is>
          <t>Validée</t>
        </is>
      </c>
      <c r="Q8" s="22">
        <f>IF($L8="","",MAX(0,ROUND($L8-N($M8)-N($N8),2)))</f>
        <v/>
      </c>
      <c r="R8" s="23">
        <f>IF($A8="","",IF($P8="Bloquée","Bloquée",IF($L8="","À compléter",IF($Q8=0,"Payée",IF($H8="","Échéance manquante",IF($H8&lt;Paramètres!$B$2,"En retard",IF($H8&lt;=Paramètres!$B$2+Paramètres!$B$3,"À échéance","À payer")))))))</f>
        <v/>
      </c>
      <c r="S8" s="24" t="inlineStr">
        <is>
          <t>Exemple fictif à supprimer — règlement partiel.</t>
        </is>
      </c>
      <c r="T8">
        <f>IFERROR(IF(Paramètres!D8="","",Paramètres!D8),"")</f>
        <v/>
      </c>
      <c r="U8">
        <f>IFERROR(IF(Paramètres!F8="","",Paramètres!F8),"")</f>
        <v/>
      </c>
    </row>
    <row r="9" ht="26" customHeight="1">
      <c r="A9" s="17" t="inlineStr">
        <is>
          <t>F-008</t>
        </is>
      </c>
      <c r="B9" s="17" t="inlineStr">
        <is>
          <t>TEST D</t>
        </is>
      </c>
      <c r="C9" s="17" t="inlineStr">
        <is>
          <t>FICTIF H</t>
        </is>
      </c>
      <c r="D9" s="17" t="inlineStr">
        <is>
          <t>TEST-H-008</t>
        </is>
      </c>
      <c r="E9" s="18" t="inlineStr">
        <is>
          <t>Autre</t>
        </is>
      </c>
      <c r="F9" s="19" t="n">
        <v>46268</v>
      </c>
      <c r="G9" s="19" t="n">
        <v>46269</v>
      </c>
      <c r="H9" s="19" t="n">
        <v>46290</v>
      </c>
      <c r="I9" s="20" t="n"/>
      <c r="J9" s="34" t="n"/>
      <c r="K9" s="22">
        <f>IF(OR($I9="",$J9=""),"",ROUND($I9*$J9,2))</f>
        <v/>
      </c>
      <c r="L9" s="22">
        <f>IF(OR($I9="",$K9=""),"",ROUND($I9+$K9,2))</f>
        <v/>
      </c>
      <c r="M9" s="20" t="n"/>
      <c r="N9" s="20" t="n"/>
      <c r="O9" s="19" t="n"/>
      <c r="P9" s="18" t="inlineStr">
        <is>
          <t>À vérifier</t>
        </is>
      </c>
      <c r="Q9" s="22">
        <f>IF($L9="","",MAX(0,ROUND($L9-N($M9)-N($N9),2)))</f>
        <v/>
      </c>
      <c r="R9" s="23">
        <f>IF($A9="","",IF($P9="Bloquée","Bloquée",IF($L9="","À compléter",IF($Q9=0,"Payée",IF($H9="","Échéance manquante",IF($H9&lt;Paramètres!$B$2,"En retard",IF($H9&lt;=Paramètres!$B$2+Paramètres!$B$3,"À échéance","À payer")))))))</f>
        <v/>
      </c>
      <c r="S9" s="24" t="inlineStr">
        <is>
          <t>Exemple fictif à supprimer — montants à compléter.</t>
        </is>
      </c>
      <c r="T9">
        <f>IFERROR(IF(Paramètres!D9="","",Paramètres!D9),"")</f>
        <v/>
      </c>
      <c r="U9">
        <f>IFERROR(IF(Paramètres!F9="","",Paramètres!F9),"")</f>
        <v/>
      </c>
    </row>
    <row r="10" ht="26" customHeight="1">
      <c r="A10" s="17" t="n"/>
      <c r="B10" s="17" t="n"/>
      <c r="C10" s="17" t="n"/>
      <c r="D10" s="17" t="n"/>
      <c r="E10" s="18" t="n"/>
      <c r="F10" s="19" t="n"/>
      <c r="G10" s="19" t="n"/>
      <c r="H10" s="19" t="n"/>
      <c r="I10" s="20" t="n"/>
      <c r="J10" s="34" t="n"/>
      <c r="K10" s="22">
        <f>IF(OR($I10="",$J10=""),"",ROUND($I10*$J10,2))</f>
        <v/>
      </c>
      <c r="L10" s="22">
        <f>IF(OR($I10="",$K10=""),"",ROUND($I10+$K10,2))</f>
        <v/>
      </c>
      <c r="M10" s="20" t="n"/>
      <c r="N10" s="20" t="n"/>
      <c r="O10" s="19" t="n"/>
      <c r="P10" s="18" t="n"/>
      <c r="Q10" s="22">
        <f>IF($L10="","",MAX(0,ROUND($L10-N($M10)-N($N10),2)))</f>
        <v/>
      </c>
      <c r="R10" s="23">
        <f>IF($A10="","",IF($P10="Bloquée","Bloquée",IF($L10="","À compléter",IF($Q10=0,"Payée",IF($H10="","Échéance manquante",IF($H10&lt;Paramètres!$B$2,"En retard",IF($H10&lt;=Paramètres!$B$2+Paramètres!$B$3,"À échéance","À payer")))))))</f>
        <v/>
      </c>
      <c r="S10" s="24" t="n"/>
      <c r="T10">
        <f>IFERROR(IF(Paramètres!D10="","",Paramètres!D10),"")</f>
        <v/>
      </c>
      <c r="U10">
        <f>IFERROR(IF(Paramètres!F10="","",Paramètres!F10),"")</f>
        <v/>
      </c>
    </row>
    <row r="11" ht="26" customHeight="1">
      <c r="A11" s="17" t="n"/>
      <c r="B11" s="17" t="n"/>
      <c r="C11" s="17" t="n"/>
      <c r="D11" s="17" t="n"/>
      <c r="E11" s="18" t="n"/>
      <c r="F11" s="19" t="n"/>
      <c r="G11" s="19" t="n"/>
      <c r="H11" s="19" t="n"/>
      <c r="I11" s="20" t="n"/>
      <c r="J11" s="34" t="n"/>
      <c r="K11" s="22">
        <f>IF(OR($I11="",$J11=""),"",ROUND($I11*$J11,2))</f>
        <v/>
      </c>
      <c r="L11" s="22">
        <f>IF(OR($I11="",$K11=""),"",ROUND($I11+$K11,2))</f>
        <v/>
      </c>
      <c r="M11" s="20" t="n"/>
      <c r="N11" s="20" t="n"/>
      <c r="O11" s="19" t="n"/>
      <c r="P11" s="18" t="n"/>
      <c r="Q11" s="22">
        <f>IF($L11="","",MAX(0,ROUND($L11-N($M11)-N($N11),2)))</f>
        <v/>
      </c>
      <c r="R11" s="23">
        <f>IF($A11="","",IF($P11="Bloquée","Bloquée",IF($L11="","À compléter",IF($Q11=0,"Payée",IF($H11="","Échéance manquante",IF($H11&lt;Paramètres!$B$2,"En retard",IF($H11&lt;=Paramètres!$B$2+Paramètres!$B$3,"À échéance","À payer")))))))</f>
        <v/>
      </c>
      <c r="S11" s="24" t="n"/>
      <c r="T11">
        <f>IFERROR(IF(Paramètres!D11="","",Paramètres!D11),"")</f>
        <v/>
      </c>
      <c r="U11">
        <f>IFERROR(IF(Paramètres!F11="","",Paramètres!F11),"")</f>
        <v/>
      </c>
    </row>
    <row r="12" ht="26" customHeight="1">
      <c r="A12" s="17" t="n"/>
      <c r="B12" s="17" t="n"/>
      <c r="C12" s="17" t="n"/>
      <c r="D12" s="17" t="n"/>
      <c r="E12" s="18" t="n"/>
      <c r="F12" s="19" t="n"/>
      <c r="G12" s="19" t="n"/>
      <c r="H12" s="19" t="n"/>
      <c r="I12" s="20" t="n"/>
      <c r="J12" s="34" t="n"/>
      <c r="K12" s="22">
        <f>IF(OR($I12="",$J12=""),"",ROUND($I12*$J12,2))</f>
        <v/>
      </c>
      <c r="L12" s="22">
        <f>IF(OR($I12="",$K12=""),"",ROUND($I12+$K12,2))</f>
        <v/>
      </c>
      <c r="M12" s="20" t="n"/>
      <c r="N12" s="20" t="n"/>
      <c r="O12" s="19" t="n"/>
      <c r="P12" s="18" t="n"/>
      <c r="Q12" s="22">
        <f>IF($L12="","",MAX(0,ROUND($L12-N($M12)-N($N12),2)))</f>
        <v/>
      </c>
      <c r="R12" s="23">
        <f>IF($A12="","",IF($P12="Bloquée","Bloquée",IF($L12="","À compléter",IF($Q12=0,"Payée",IF($H12="","Échéance manquante",IF($H12&lt;Paramètres!$B$2,"En retard",IF($H12&lt;=Paramètres!$B$2+Paramètres!$B$3,"À échéance","À payer")))))))</f>
        <v/>
      </c>
      <c r="S12" s="24" t="n"/>
      <c r="T12">
        <f>IFERROR(IF(Paramètres!D12="","",Paramètres!D12),"")</f>
        <v/>
      </c>
      <c r="U12">
        <f>IFERROR(IF(Paramètres!F12="","",Paramètres!F12),"")</f>
        <v/>
      </c>
    </row>
    <row r="13" ht="26" customHeight="1">
      <c r="A13" s="17" t="n"/>
      <c r="B13" s="17" t="n"/>
      <c r="C13" s="17" t="n"/>
      <c r="D13" s="17" t="n"/>
      <c r="E13" s="18" t="n"/>
      <c r="F13" s="19" t="n"/>
      <c r="G13" s="19" t="n"/>
      <c r="H13" s="19" t="n"/>
      <c r="I13" s="20" t="n"/>
      <c r="J13" s="34" t="n"/>
      <c r="K13" s="22">
        <f>IF(OR($I13="",$J13=""),"",ROUND($I13*$J13,2))</f>
        <v/>
      </c>
      <c r="L13" s="22">
        <f>IF(OR($I13="",$K13=""),"",ROUND($I13+$K13,2))</f>
        <v/>
      </c>
      <c r="M13" s="20" t="n"/>
      <c r="N13" s="20" t="n"/>
      <c r="O13" s="19" t="n"/>
      <c r="P13" s="18" t="n"/>
      <c r="Q13" s="22">
        <f>IF($L13="","",MAX(0,ROUND($L13-N($M13)-N($N13),2)))</f>
        <v/>
      </c>
      <c r="R13" s="23">
        <f>IF($A13="","",IF($P13="Bloquée","Bloquée",IF($L13="","À compléter",IF($Q13=0,"Payée",IF($H13="","Échéance manquante",IF($H13&lt;Paramètres!$B$2,"En retard",IF($H13&lt;=Paramètres!$B$2+Paramètres!$B$3,"À échéance","À payer")))))))</f>
        <v/>
      </c>
      <c r="S13" s="24" t="n"/>
      <c r="T13">
        <f>IFERROR(IF(Paramètres!D13="","",Paramètres!D13),"")</f>
        <v/>
      </c>
      <c r="U13">
        <f>IFERROR(IF(Paramètres!F13="","",Paramètres!F13),"")</f>
        <v/>
      </c>
    </row>
    <row r="14" ht="26" customHeight="1">
      <c r="A14" s="17" t="n"/>
      <c r="B14" s="17" t="n"/>
      <c r="C14" s="17" t="n"/>
      <c r="D14" s="17" t="n"/>
      <c r="E14" s="18" t="n"/>
      <c r="F14" s="19" t="n"/>
      <c r="G14" s="19" t="n"/>
      <c r="H14" s="19" t="n"/>
      <c r="I14" s="20" t="n"/>
      <c r="J14" s="34" t="n"/>
      <c r="K14" s="22">
        <f>IF(OR($I14="",$J14=""),"",ROUND($I14*$J14,2))</f>
        <v/>
      </c>
      <c r="L14" s="22">
        <f>IF(OR($I14="",$K14=""),"",ROUND($I14+$K14,2))</f>
        <v/>
      </c>
      <c r="M14" s="20" t="n"/>
      <c r="N14" s="20" t="n"/>
      <c r="O14" s="19" t="n"/>
      <c r="P14" s="18" t="n"/>
      <c r="Q14" s="22">
        <f>IF($L14="","",MAX(0,ROUND($L14-N($M14)-N($N14),2)))</f>
        <v/>
      </c>
      <c r="R14" s="23">
        <f>IF($A14="","",IF($P14="Bloquée","Bloquée",IF($L14="","À compléter",IF($Q14=0,"Payée",IF($H14="","Échéance manquante",IF($H14&lt;Paramètres!$B$2,"En retard",IF($H14&lt;=Paramètres!$B$2+Paramètres!$B$3,"À échéance","À payer")))))))</f>
        <v/>
      </c>
      <c r="S14" s="24" t="n"/>
      <c r="T14">
        <f>IFERROR(IF(Paramètres!D14="","",Paramètres!D14),"")</f>
        <v/>
      </c>
      <c r="U14">
        <f>IFERROR(IF(Paramètres!F14="","",Paramètres!F14),"")</f>
        <v/>
      </c>
    </row>
    <row r="15" ht="26" customHeight="1">
      <c r="A15" s="17" t="n"/>
      <c r="B15" s="17" t="n"/>
      <c r="C15" s="17" t="n"/>
      <c r="D15" s="17" t="n"/>
      <c r="E15" s="18" t="n"/>
      <c r="F15" s="19" t="n"/>
      <c r="G15" s="19" t="n"/>
      <c r="H15" s="19" t="n"/>
      <c r="I15" s="20" t="n"/>
      <c r="J15" s="34" t="n"/>
      <c r="K15" s="22">
        <f>IF(OR($I15="",$J15=""),"",ROUND($I15*$J15,2))</f>
        <v/>
      </c>
      <c r="L15" s="22">
        <f>IF(OR($I15="",$K15=""),"",ROUND($I15+$K15,2))</f>
        <v/>
      </c>
      <c r="M15" s="20" t="n"/>
      <c r="N15" s="20" t="n"/>
      <c r="O15" s="19" t="n"/>
      <c r="P15" s="18" t="n"/>
      <c r="Q15" s="22">
        <f>IF($L15="","",MAX(0,ROUND($L15-N($M15)-N($N15),2)))</f>
        <v/>
      </c>
      <c r="R15" s="23">
        <f>IF($A15="","",IF($P15="Bloquée","Bloquée",IF($L15="","À compléter",IF($Q15=0,"Payée",IF($H15="","Échéance manquante",IF($H15&lt;Paramètres!$B$2,"En retard",IF($H15&lt;=Paramètres!$B$2+Paramètres!$B$3,"À échéance","À payer")))))))</f>
        <v/>
      </c>
      <c r="S15" s="24" t="n"/>
      <c r="T15">
        <f>IFERROR(IF(Paramètres!D15="","",Paramètres!D15),"")</f>
        <v/>
      </c>
      <c r="U15">
        <f>IFERROR(IF(Paramètres!F15="","",Paramètres!F15),"")</f>
        <v/>
      </c>
    </row>
    <row r="16" ht="26" customHeight="1">
      <c r="A16" s="17" t="n"/>
      <c r="B16" s="17" t="n"/>
      <c r="C16" s="17" t="n"/>
      <c r="D16" s="17" t="n"/>
      <c r="E16" s="18" t="n"/>
      <c r="F16" s="19" t="n"/>
      <c r="G16" s="19" t="n"/>
      <c r="H16" s="19" t="n"/>
      <c r="I16" s="20" t="n"/>
      <c r="J16" s="34" t="n"/>
      <c r="K16" s="22">
        <f>IF(OR($I16="",$J16=""),"",ROUND($I16*$J16,2))</f>
        <v/>
      </c>
      <c r="L16" s="22">
        <f>IF(OR($I16="",$K16=""),"",ROUND($I16+$K16,2))</f>
        <v/>
      </c>
      <c r="M16" s="20" t="n"/>
      <c r="N16" s="20" t="n"/>
      <c r="O16" s="19" t="n"/>
      <c r="P16" s="18" t="n"/>
      <c r="Q16" s="22">
        <f>IF($L16="","",MAX(0,ROUND($L16-N($M16)-N($N16),2)))</f>
        <v/>
      </c>
      <c r="R16" s="23">
        <f>IF($A16="","",IF($P16="Bloquée","Bloquée",IF($L16="","À compléter",IF($Q16=0,"Payée",IF($H16="","Échéance manquante",IF($H16&lt;Paramètres!$B$2,"En retard",IF($H16&lt;=Paramètres!$B$2+Paramètres!$B$3,"À échéance","À payer")))))))</f>
        <v/>
      </c>
      <c r="S16" s="24" t="n"/>
      <c r="T16">
        <f>IFERROR(IF(Paramètres!D16="","",Paramètres!D16),"")</f>
        <v/>
      </c>
      <c r="U16">
        <f>IFERROR(IF(Paramètres!F16="","",Paramètres!F16),"")</f>
        <v/>
      </c>
    </row>
    <row r="17" ht="26" customHeight="1">
      <c r="A17" s="17" t="n"/>
      <c r="B17" s="17" t="n"/>
      <c r="C17" s="17" t="n"/>
      <c r="D17" s="17" t="n"/>
      <c r="E17" s="18" t="n"/>
      <c r="F17" s="19" t="n"/>
      <c r="G17" s="19" t="n"/>
      <c r="H17" s="19" t="n"/>
      <c r="I17" s="20" t="n"/>
      <c r="J17" s="34" t="n"/>
      <c r="K17" s="22">
        <f>IF(OR($I17="",$J17=""),"",ROUND($I17*$J17,2))</f>
        <v/>
      </c>
      <c r="L17" s="22">
        <f>IF(OR($I17="",$K17=""),"",ROUND($I17+$K17,2))</f>
        <v/>
      </c>
      <c r="M17" s="20" t="n"/>
      <c r="N17" s="20" t="n"/>
      <c r="O17" s="19" t="n"/>
      <c r="P17" s="18" t="n"/>
      <c r="Q17" s="22">
        <f>IF($L17="","",MAX(0,ROUND($L17-N($M17)-N($N17),2)))</f>
        <v/>
      </c>
      <c r="R17" s="23">
        <f>IF($A17="","",IF($P17="Bloquée","Bloquée",IF($L17="","À compléter",IF($Q17=0,"Payée",IF($H17="","Échéance manquante",IF($H17&lt;Paramètres!$B$2,"En retard",IF($H17&lt;=Paramètres!$B$2+Paramètres!$B$3,"À échéance","À payer")))))))</f>
        <v/>
      </c>
      <c r="S17" s="24" t="n"/>
      <c r="T17">
        <f>IFERROR(IF(Paramètres!D17="","",Paramètres!D17),"")</f>
        <v/>
      </c>
      <c r="U17">
        <f>IFERROR(IF(Paramètres!F17="","",Paramètres!F17),"")</f>
        <v/>
      </c>
    </row>
    <row r="18" ht="26" customHeight="1">
      <c r="A18" s="17" t="n"/>
      <c r="B18" s="17" t="n"/>
      <c r="C18" s="17" t="n"/>
      <c r="D18" s="17" t="n"/>
      <c r="E18" s="18" t="n"/>
      <c r="F18" s="19" t="n"/>
      <c r="G18" s="19" t="n"/>
      <c r="H18" s="19" t="n"/>
      <c r="I18" s="20" t="n"/>
      <c r="J18" s="34" t="n"/>
      <c r="K18" s="22">
        <f>IF(OR($I18="",$J18=""),"",ROUND($I18*$J18,2))</f>
        <v/>
      </c>
      <c r="L18" s="22">
        <f>IF(OR($I18="",$K18=""),"",ROUND($I18+$K18,2))</f>
        <v/>
      </c>
      <c r="M18" s="20" t="n"/>
      <c r="N18" s="20" t="n"/>
      <c r="O18" s="19" t="n"/>
      <c r="P18" s="18" t="n"/>
      <c r="Q18" s="22">
        <f>IF($L18="","",MAX(0,ROUND($L18-N($M18)-N($N18),2)))</f>
        <v/>
      </c>
      <c r="R18" s="23">
        <f>IF($A18="","",IF($P18="Bloquée","Bloquée",IF($L18="","À compléter",IF($Q18=0,"Payée",IF($H18="","Échéance manquante",IF($H18&lt;Paramètres!$B$2,"En retard",IF($H18&lt;=Paramètres!$B$2+Paramètres!$B$3,"À échéance","À payer")))))))</f>
        <v/>
      </c>
      <c r="S18" s="24" t="n"/>
      <c r="T18">
        <f>IFERROR(IF(Paramètres!D18="","",Paramètres!D18),"")</f>
        <v/>
      </c>
      <c r="U18">
        <f>IFERROR(IF(Paramètres!F18="","",Paramètres!F18),"")</f>
        <v/>
      </c>
    </row>
    <row r="19" ht="26" customHeight="1">
      <c r="A19" s="17" t="n"/>
      <c r="B19" s="17" t="n"/>
      <c r="C19" s="17" t="n"/>
      <c r="D19" s="17" t="n"/>
      <c r="E19" s="18" t="n"/>
      <c r="F19" s="19" t="n"/>
      <c r="G19" s="19" t="n"/>
      <c r="H19" s="19" t="n"/>
      <c r="I19" s="20" t="n"/>
      <c r="J19" s="34" t="n"/>
      <c r="K19" s="22">
        <f>IF(OR($I19="",$J19=""),"",ROUND($I19*$J19,2))</f>
        <v/>
      </c>
      <c r="L19" s="22">
        <f>IF(OR($I19="",$K19=""),"",ROUND($I19+$K19,2))</f>
        <v/>
      </c>
      <c r="M19" s="20" t="n"/>
      <c r="N19" s="20" t="n"/>
      <c r="O19" s="19" t="n"/>
      <c r="P19" s="18" t="n"/>
      <c r="Q19" s="22">
        <f>IF($L19="","",MAX(0,ROUND($L19-N($M19)-N($N19),2)))</f>
        <v/>
      </c>
      <c r="R19" s="23">
        <f>IF($A19="","",IF($P19="Bloquée","Bloquée",IF($L19="","À compléter",IF($Q19=0,"Payée",IF($H19="","Échéance manquante",IF($H19&lt;Paramètres!$B$2,"En retard",IF($H19&lt;=Paramètres!$B$2+Paramètres!$B$3,"À échéance","À payer")))))))</f>
        <v/>
      </c>
      <c r="S19" s="24" t="n"/>
      <c r="T19">
        <f>IFERROR(IF(Paramètres!D19="","",Paramètres!D19),"")</f>
        <v/>
      </c>
      <c r="U19">
        <f>IFERROR(IF(Paramètres!F19="","",Paramètres!F19),"")</f>
        <v/>
      </c>
    </row>
    <row r="20" ht="26" customHeight="1">
      <c r="A20" s="17" t="n"/>
      <c r="B20" s="17" t="n"/>
      <c r="C20" s="17" t="n"/>
      <c r="D20" s="17" t="n"/>
      <c r="E20" s="18" t="n"/>
      <c r="F20" s="19" t="n"/>
      <c r="G20" s="19" t="n"/>
      <c r="H20" s="19" t="n"/>
      <c r="I20" s="20" t="n"/>
      <c r="J20" s="34" t="n"/>
      <c r="K20" s="22">
        <f>IF(OR($I20="",$J20=""),"",ROUND($I20*$J20,2))</f>
        <v/>
      </c>
      <c r="L20" s="22">
        <f>IF(OR($I20="",$K20=""),"",ROUND($I20+$K20,2))</f>
        <v/>
      </c>
      <c r="M20" s="20" t="n"/>
      <c r="N20" s="20" t="n"/>
      <c r="O20" s="19" t="n"/>
      <c r="P20" s="18" t="n"/>
      <c r="Q20" s="22">
        <f>IF($L20="","",MAX(0,ROUND($L20-N($M20)-N($N20),2)))</f>
        <v/>
      </c>
      <c r="R20" s="23">
        <f>IF($A20="","",IF($P20="Bloquée","Bloquée",IF($L20="","À compléter",IF($Q20=0,"Payée",IF($H20="","Échéance manquante",IF($H20&lt;Paramètres!$B$2,"En retard",IF($H20&lt;=Paramètres!$B$2+Paramètres!$B$3,"À échéance","À payer")))))))</f>
        <v/>
      </c>
      <c r="S20" s="24" t="n"/>
      <c r="T20">
        <f>IFERROR(IF(Paramètres!D20="","",Paramètres!D20),"")</f>
        <v/>
      </c>
      <c r="U20">
        <f>IFERROR(IF(Paramètres!F20="","",Paramètres!F20),"")</f>
        <v/>
      </c>
    </row>
    <row r="21" ht="26" customHeight="1">
      <c r="A21" s="17" t="n"/>
      <c r="B21" s="17" t="n"/>
      <c r="C21" s="17" t="n"/>
      <c r="D21" s="17" t="n"/>
      <c r="E21" s="18" t="n"/>
      <c r="F21" s="19" t="n"/>
      <c r="G21" s="19" t="n"/>
      <c r="H21" s="19" t="n"/>
      <c r="I21" s="20" t="n"/>
      <c r="J21" s="34" t="n"/>
      <c r="K21" s="22">
        <f>IF(OR($I21="",$J21=""),"",ROUND($I21*$J21,2))</f>
        <v/>
      </c>
      <c r="L21" s="22">
        <f>IF(OR($I21="",$K21=""),"",ROUND($I21+$K21,2))</f>
        <v/>
      </c>
      <c r="M21" s="20" t="n"/>
      <c r="N21" s="20" t="n"/>
      <c r="O21" s="19" t="n"/>
      <c r="P21" s="18" t="n"/>
      <c r="Q21" s="22">
        <f>IF($L21="","",MAX(0,ROUND($L21-N($M21)-N($N21),2)))</f>
        <v/>
      </c>
      <c r="R21" s="23">
        <f>IF($A21="","",IF($P21="Bloquée","Bloquée",IF($L21="","À compléter",IF($Q21=0,"Payée",IF($H21="","Échéance manquante",IF($H21&lt;Paramètres!$B$2,"En retard",IF($H21&lt;=Paramètres!$B$2+Paramètres!$B$3,"À échéance","À payer")))))))</f>
        <v/>
      </c>
      <c r="S21" s="24" t="n"/>
      <c r="T21">
        <f>IFERROR(IF(Paramètres!D21="","",Paramètres!D21),"")</f>
        <v/>
      </c>
      <c r="U21">
        <f>IFERROR(IF(Paramètres!F21="","",Paramètres!F21),"")</f>
        <v/>
      </c>
    </row>
    <row r="22" ht="26" customHeight="1">
      <c r="A22" s="17" t="n"/>
      <c r="B22" s="17" t="n"/>
      <c r="C22" s="17" t="n"/>
      <c r="D22" s="17" t="n"/>
      <c r="E22" s="18" t="n"/>
      <c r="F22" s="19" t="n"/>
      <c r="G22" s="19" t="n"/>
      <c r="H22" s="19" t="n"/>
      <c r="I22" s="20" t="n"/>
      <c r="J22" s="34" t="n"/>
      <c r="K22" s="22">
        <f>IF(OR($I22="",$J22=""),"",ROUND($I22*$J22,2))</f>
        <v/>
      </c>
      <c r="L22" s="22">
        <f>IF(OR($I22="",$K22=""),"",ROUND($I22+$K22,2))</f>
        <v/>
      </c>
      <c r="M22" s="20" t="n"/>
      <c r="N22" s="20" t="n"/>
      <c r="O22" s="19" t="n"/>
      <c r="P22" s="18" t="n"/>
      <c r="Q22" s="22">
        <f>IF($L22="","",MAX(0,ROUND($L22-N($M22)-N($N22),2)))</f>
        <v/>
      </c>
      <c r="R22" s="23">
        <f>IF($A22="","",IF($P22="Bloquée","Bloquée",IF($L22="","À compléter",IF($Q22=0,"Payée",IF($H22="","Échéance manquante",IF($H22&lt;Paramètres!$B$2,"En retard",IF($H22&lt;=Paramètres!$B$2+Paramètres!$B$3,"À échéance","À payer")))))))</f>
        <v/>
      </c>
      <c r="S22" s="24" t="n"/>
      <c r="T22">
        <f>IFERROR(IF(Paramètres!D22="","",Paramètres!D22),"")</f>
        <v/>
      </c>
      <c r="U22">
        <f>IFERROR(IF(Paramètres!F22="","",Paramètres!F22),"")</f>
        <v/>
      </c>
    </row>
    <row r="23" ht="26" customHeight="1">
      <c r="A23" s="17" t="n"/>
      <c r="B23" s="17" t="n"/>
      <c r="C23" s="17" t="n"/>
      <c r="D23" s="17" t="n"/>
      <c r="E23" s="18" t="n"/>
      <c r="F23" s="19" t="n"/>
      <c r="G23" s="19" t="n"/>
      <c r="H23" s="19" t="n"/>
      <c r="I23" s="20" t="n"/>
      <c r="J23" s="34" t="n"/>
      <c r="K23" s="22">
        <f>IF(OR($I23="",$J23=""),"",ROUND($I23*$J23,2))</f>
        <v/>
      </c>
      <c r="L23" s="22">
        <f>IF(OR($I23="",$K23=""),"",ROUND($I23+$K23,2))</f>
        <v/>
      </c>
      <c r="M23" s="20" t="n"/>
      <c r="N23" s="20" t="n"/>
      <c r="O23" s="19" t="n"/>
      <c r="P23" s="18" t="n"/>
      <c r="Q23" s="22">
        <f>IF($L23="","",MAX(0,ROUND($L23-N($M23)-N($N23),2)))</f>
        <v/>
      </c>
      <c r="R23" s="23">
        <f>IF($A23="","",IF($P23="Bloquée","Bloquée",IF($L23="","À compléter",IF($Q23=0,"Payée",IF($H23="","Échéance manquante",IF($H23&lt;Paramètres!$B$2,"En retard",IF($H23&lt;=Paramètres!$B$2+Paramètres!$B$3,"À échéance","À payer")))))))</f>
        <v/>
      </c>
      <c r="S23" s="24" t="n"/>
      <c r="T23">
        <f>IFERROR(IF(Paramètres!D23="","",Paramètres!D23),"")</f>
        <v/>
      </c>
      <c r="U23">
        <f>IFERROR(IF(Paramètres!F23="","",Paramètres!F23),"")</f>
        <v/>
      </c>
    </row>
    <row r="24" ht="26" customHeight="1">
      <c r="A24" s="17" t="n"/>
      <c r="B24" s="17" t="n"/>
      <c r="C24" s="17" t="n"/>
      <c r="D24" s="17" t="n"/>
      <c r="E24" s="18" t="n"/>
      <c r="F24" s="19" t="n"/>
      <c r="G24" s="19" t="n"/>
      <c r="H24" s="19" t="n"/>
      <c r="I24" s="20" t="n"/>
      <c r="J24" s="34" t="n"/>
      <c r="K24" s="22">
        <f>IF(OR($I24="",$J24=""),"",ROUND($I24*$J24,2))</f>
        <v/>
      </c>
      <c r="L24" s="22">
        <f>IF(OR($I24="",$K24=""),"",ROUND($I24+$K24,2))</f>
        <v/>
      </c>
      <c r="M24" s="20" t="n"/>
      <c r="N24" s="20" t="n"/>
      <c r="O24" s="19" t="n"/>
      <c r="P24" s="18" t="n"/>
      <c r="Q24" s="22">
        <f>IF($L24="","",MAX(0,ROUND($L24-N($M24)-N($N24),2)))</f>
        <v/>
      </c>
      <c r="R24" s="23">
        <f>IF($A24="","",IF($P24="Bloquée","Bloquée",IF($L24="","À compléter",IF($Q24=0,"Payée",IF($H24="","Échéance manquante",IF($H24&lt;Paramètres!$B$2,"En retard",IF($H24&lt;=Paramètres!$B$2+Paramètres!$B$3,"À échéance","À payer")))))))</f>
        <v/>
      </c>
      <c r="S24" s="24" t="n"/>
      <c r="T24">
        <f>IFERROR(IF(Paramètres!D24="","",Paramètres!D24),"")</f>
        <v/>
      </c>
      <c r="U24">
        <f>IFERROR(IF(Paramètres!F24="","",Paramètres!F24),"")</f>
        <v/>
      </c>
    </row>
    <row r="25" ht="26" customHeight="1">
      <c r="A25" s="17" t="n"/>
      <c r="B25" s="17" t="n"/>
      <c r="C25" s="17" t="n"/>
      <c r="D25" s="17" t="n"/>
      <c r="E25" s="18" t="n"/>
      <c r="F25" s="19" t="n"/>
      <c r="G25" s="19" t="n"/>
      <c r="H25" s="19" t="n"/>
      <c r="I25" s="20" t="n"/>
      <c r="J25" s="34" t="n"/>
      <c r="K25" s="22">
        <f>IF(OR($I25="",$J25=""),"",ROUND($I25*$J25,2))</f>
        <v/>
      </c>
      <c r="L25" s="22">
        <f>IF(OR($I25="",$K25=""),"",ROUND($I25+$K25,2))</f>
        <v/>
      </c>
      <c r="M25" s="20" t="n"/>
      <c r="N25" s="20" t="n"/>
      <c r="O25" s="19" t="n"/>
      <c r="P25" s="18" t="n"/>
      <c r="Q25" s="22">
        <f>IF($L25="","",MAX(0,ROUND($L25-N($M25)-N($N25),2)))</f>
        <v/>
      </c>
      <c r="R25" s="23">
        <f>IF($A25="","",IF($P25="Bloquée","Bloquée",IF($L25="","À compléter",IF($Q25=0,"Payée",IF($H25="","Échéance manquante",IF($H25&lt;Paramètres!$B$2,"En retard",IF($H25&lt;=Paramètres!$B$2+Paramètres!$B$3,"À échéance","À payer")))))))</f>
        <v/>
      </c>
      <c r="S25" s="24" t="n"/>
      <c r="T25">
        <f>IFERROR(IF(Paramètres!D25="","",Paramètres!D25),"")</f>
        <v/>
      </c>
      <c r="U25">
        <f>IFERROR(IF(Paramètres!F25="","",Paramètres!F25),"")</f>
        <v/>
      </c>
    </row>
    <row r="26" ht="26" customHeight="1">
      <c r="A26" s="17" t="n"/>
      <c r="B26" s="17" t="n"/>
      <c r="C26" s="17" t="n"/>
      <c r="D26" s="17" t="n"/>
      <c r="E26" s="18" t="n"/>
      <c r="F26" s="19" t="n"/>
      <c r="G26" s="19" t="n"/>
      <c r="H26" s="19" t="n"/>
      <c r="I26" s="20" t="n"/>
      <c r="J26" s="34" t="n"/>
      <c r="K26" s="22">
        <f>IF(OR($I26="",$J26=""),"",ROUND($I26*$J26,2))</f>
        <v/>
      </c>
      <c r="L26" s="22">
        <f>IF(OR($I26="",$K26=""),"",ROUND($I26+$K26,2))</f>
        <v/>
      </c>
      <c r="M26" s="20" t="n"/>
      <c r="N26" s="20" t="n"/>
      <c r="O26" s="19" t="n"/>
      <c r="P26" s="18" t="n"/>
      <c r="Q26" s="22">
        <f>IF($L26="","",MAX(0,ROUND($L26-N($M26)-N($N26),2)))</f>
        <v/>
      </c>
      <c r="R26" s="23">
        <f>IF($A26="","",IF($P26="Bloquée","Bloquée",IF($L26="","À compléter",IF($Q26=0,"Payée",IF($H26="","Échéance manquante",IF($H26&lt;Paramètres!$B$2,"En retard",IF($H26&lt;=Paramètres!$B$2+Paramètres!$B$3,"À échéance","À payer")))))))</f>
        <v/>
      </c>
      <c r="S26" s="24" t="n"/>
      <c r="T26">
        <f>IFERROR(IF(Paramètres!D26="","",Paramètres!D26),"")</f>
        <v/>
      </c>
      <c r="U26">
        <f>IFERROR(IF(Paramètres!F26="","",Paramètres!F26),"")</f>
        <v/>
      </c>
    </row>
    <row r="27" ht="26" customHeight="1">
      <c r="A27" s="17" t="n"/>
      <c r="B27" s="17" t="n"/>
      <c r="C27" s="17" t="n"/>
      <c r="D27" s="17" t="n"/>
      <c r="E27" s="18" t="n"/>
      <c r="F27" s="19" t="n"/>
      <c r="G27" s="19" t="n"/>
      <c r="H27" s="19" t="n"/>
      <c r="I27" s="20" t="n"/>
      <c r="J27" s="34" t="n"/>
      <c r="K27" s="22">
        <f>IF(OR($I27="",$J27=""),"",ROUND($I27*$J27,2))</f>
        <v/>
      </c>
      <c r="L27" s="22">
        <f>IF(OR($I27="",$K27=""),"",ROUND($I27+$K27,2))</f>
        <v/>
      </c>
      <c r="M27" s="20" t="n"/>
      <c r="N27" s="20" t="n"/>
      <c r="O27" s="19" t="n"/>
      <c r="P27" s="18" t="n"/>
      <c r="Q27" s="22">
        <f>IF($L27="","",MAX(0,ROUND($L27-N($M27)-N($N27),2)))</f>
        <v/>
      </c>
      <c r="R27" s="23">
        <f>IF($A27="","",IF($P27="Bloquée","Bloquée",IF($L27="","À compléter",IF($Q27=0,"Payée",IF($H27="","Échéance manquante",IF($H27&lt;Paramètres!$B$2,"En retard",IF($H27&lt;=Paramètres!$B$2+Paramètres!$B$3,"À échéance","À payer")))))))</f>
        <v/>
      </c>
      <c r="S27" s="24" t="n"/>
      <c r="T27">
        <f>IFERROR(IF(Paramètres!D27="","",Paramètres!D27),"")</f>
        <v/>
      </c>
      <c r="U27">
        <f>IFERROR(IF(Paramètres!F27="","",Paramètres!F27),"")</f>
        <v/>
      </c>
    </row>
    <row r="28" ht="26" customHeight="1">
      <c r="A28" s="17" t="n"/>
      <c r="B28" s="17" t="n"/>
      <c r="C28" s="17" t="n"/>
      <c r="D28" s="17" t="n"/>
      <c r="E28" s="18" t="n"/>
      <c r="F28" s="19" t="n"/>
      <c r="G28" s="19" t="n"/>
      <c r="H28" s="19" t="n"/>
      <c r="I28" s="20" t="n"/>
      <c r="J28" s="34" t="n"/>
      <c r="K28" s="22">
        <f>IF(OR($I28="",$J28=""),"",ROUND($I28*$J28,2))</f>
        <v/>
      </c>
      <c r="L28" s="22">
        <f>IF(OR($I28="",$K28=""),"",ROUND($I28+$K28,2))</f>
        <v/>
      </c>
      <c r="M28" s="20" t="n"/>
      <c r="N28" s="20" t="n"/>
      <c r="O28" s="19" t="n"/>
      <c r="P28" s="18" t="n"/>
      <c r="Q28" s="22">
        <f>IF($L28="","",MAX(0,ROUND($L28-N($M28)-N($N28),2)))</f>
        <v/>
      </c>
      <c r="R28" s="23">
        <f>IF($A28="","",IF($P28="Bloquée","Bloquée",IF($L28="","À compléter",IF($Q28=0,"Payée",IF($H28="","Échéance manquante",IF($H28&lt;Paramètres!$B$2,"En retard",IF($H28&lt;=Paramètres!$B$2+Paramètres!$B$3,"À échéance","À payer")))))))</f>
        <v/>
      </c>
      <c r="S28" s="24" t="n"/>
      <c r="T28">
        <f>IFERROR(IF(Paramètres!D28="","",Paramètres!D28),"")</f>
        <v/>
      </c>
      <c r="U28">
        <f>IFERROR(IF(Paramètres!F28="","",Paramètres!F28),"")</f>
        <v/>
      </c>
    </row>
    <row r="29" ht="26" customHeight="1">
      <c r="A29" s="17" t="n"/>
      <c r="B29" s="17" t="n"/>
      <c r="C29" s="17" t="n"/>
      <c r="D29" s="17" t="n"/>
      <c r="E29" s="18" t="n"/>
      <c r="F29" s="19" t="n"/>
      <c r="G29" s="19" t="n"/>
      <c r="H29" s="19" t="n"/>
      <c r="I29" s="20" t="n"/>
      <c r="J29" s="34" t="n"/>
      <c r="K29" s="22">
        <f>IF(OR($I29="",$J29=""),"",ROUND($I29*$J29,2))</f>
        <v/>
      </c>
      <c r="L29" s="22">
        <f>IF(OR($I29="",$K29=""),"",ROUND($I29+$K29,2))</f>
        <v/>
      </c>
      <c r="M29" s="20" t="n"/>
      <c r="N29" s="20" t="n"/>
      <c r="O29" s="19" t="n"/>
      <c r="P29" s="18" t="n"/>
      <c r="Q29" s="22">
        <f>IF($L29="","",MAX(0,ROUND($L29-N($M29)-N($N29),2)))</f>
        <v/>
      </c>
      <c r="R29" s="23">
        <f>IF($A29="","",IF($P29="Bloquée","Bloquée",IF($L29="","À compléter",IF($Q29=0,"Payée",IF($H29="","Échéance manquante",IF($H29&lt;Paramètres!$B$2,"En retard",IF($H29&lt;=Paramètres!$B$2+Paramètres!$B$3,"À échéance","À payer")))))))</f>
        <v/>
      </c>
      <c r="S29" s="24" t="n"/>
      <c r="T29">
        <f>IFERROR(IF(Paramètres!D29="","",Paramètres!D29),"")</f>
        <v/>
      </c>
      <c r="U29">
        <f>IFERROR(IF(Paramètres!F29="","",Paramètres!F29),"")</f>
        <v/>
      </c>
    </row>
    <row r="30" ht="26" customHeight="1">
      <c r="A30" s="17" t="n"/>
      <c r="B30" s="17" t="n"/>
      <c r="C30" s="17" t="n"/>
      <c r="D30" s="17" t="n"/>
      <c r="E30" s="18" t="n"/>
      <c r="F30" s="19" t="n"/>
      <c r="G30" s="19" t="n"/>
      <c r="H30" s="19" t="n"/>
      <c r="I30" s="20" t="n"/>
      <c r="J30" s="34" t="n"/>
      <c r="K30" s="22">
        <f>IF(OR($I30="",$J30=""),"",ROUND($I30*$J30,2))</f>
        <v/>
      </c>
      <c r="L30" s="22">
        <f>IF(OR($I30="",$K30=""),"",ROUND($I30+$K30,2))</f>
        <v/>
      </c>
      <c r="M30" s="20" t="n"/>
      <c r="N30" s="20" t="n"/>
      <c r="O30" s="19" t="n"/>
      <c r="P30" s="18" t="n"/>
      <c r="Q30" s="22">
        <f>IF($L30="","",MAX(0,ROUND($L30-N($M30)-N($N30),2)))</f>
        <v/>
      </c>
      <c r="R30" s="23">
        <f>IF($A30="","",IF($P30="Bloquée","Bloquée",IF($L30="","À compléter",IF($Q30=0,"Payée",IF($H30="","Échéance manquante",IF($H30&lt;Paramètres!$B$2,"En retard",IF($H30&lt;=Paramètres!$B$2+Paramètres!$B$3,"À échéance","À payer")))))))</f>
        <v/>
      </c>
      <c r="S30" s="24" t="n"/>
      <c r="T30">
        <f>IFERROR(IF(Paramètres!D30="","",Paramètres!D30),"")</f>
        <v/>
      </c>
      <c r="U30">
        <f>IFERROR(IF(Paramètres!F30="","",Paramètres!F30),"")</f>
        <v/>
      </c>
    </row>
    <row r="31" ht="26" customHeight="1">
      <c r="A31" s="17" t="n"/>
      <c r="B31" s="17" t="n"/>
      <c r="C31" s="17" t="n"/>
      <c r="D31" s="17" t="n"/>
      <c r="E31" s="18" t="n"/>
      <c r="F31" s="19" t="n"/>
      <c r="G31" s="19" t="n"/>
      <c r="H31" s="19" t="n"/>
      <c r="I31" s="20" t="n"/>
      <c r="J31" s="34" t="n"/>
      <c r="K31" s="22">
        <f>IF(OR($I31="",$J31=""),"",ROUND($I31*$J31,2))</f>
        <v/>
      </c>
      <c r="L31" s="22">
        <f>IF(OR($I31="",$K31=""),"",ROUND($I31+$K31,2))</f>
        <v/>
      </c>
      <c r="M31" s="20" t="n"/>
      <c r="N31" s="20" t="n"/>
      <c r="O31" s="19" t="n"/>
      <c r="P31" s="18" t="n"/>
      <c r="Q31" s="22">
        <f>IF($L31="","",MAX(0,ROUND($L31-N($M31)-N($N31),2)))</f>
        <v/>
      </c>
      <c r="R31" s="23">
        <f>IF($A31="","",IF($P31="Bloquée","Bloquée",IF($L31="","À compléter",IF($Q31=0,"Payée",IF($H31="","Échéance manquante",IF($H31&lt;Paramètres!$B$2,"En retard",IF($H31&lt;=Paramètres!$B$2+Paramètres!$B$3,"À échéance","À payer")))))))</f>
        <v/>
      </c>
      <c r="S31" s="24" t="n"/>
      <c r="T31">
        <f>IFERROR(IF(Paramètres!D31="","",Paramètres!D31),"")</f>
        <v/>
      </c>
      <c r="U31">
        <f>IFERROR(IF(Paramètres!F31="","",Paramètres!F31),"")</f>
        <v/>
      </c>
    </row>
    <row r="32" ht="26" customHeight="1">
      <c r="A32" s="17" t="n"/>
      <c r="B32" s="17" t="n"/>
      <c r="C32" s="17" t="n"/>
      <c r="D32" s="17" t="n"/>
      <c r="E32" s="18" t="n"/>
      <c r="F32" s="19" t="n"/>
      <c r="G32" s="19" t="n"/>
      <c r="H32" s="19" t="n"/>
      <c r="I32" s="20" t="n"/>
      <c r="J32" s="34" t="n"/>
      <c r="K32" s="22">
        <f>IF(OR($I32="",$J32=""),"",ROUND($I32*$J32,2))</f>
        <v/>
      </c>
      <c r="L32" s="22">
        <f>IF(OR($I32="",$K32=""),"",ROUND($I32+$K32,2))</f>
        <v/>
      </c>
      <c r="M32" s="20" t="n"/>
      <c r="N32" s="20" t="n"/>
      <c r="O32" s="19" t="n"/>
      <c r="P32" s="18" t="n"/>
      <c r="Q32" s="22">
        <f>IF($L32="","",MAX(0,ROUND($L32-N($M32)-N($N32),2)))</f>
        <v/>
      </c>
      <c r="R32" s="23">
        <f>IF($A32="","",IF($P32="Bloquée","Bloquée",IF($L32="","À compléter",IF($Q32=0,"Payée",IF($H32="","Échéance manquante",IF($H32&lt;Paramètres!$B$2,"En retard",IF($H32&lt;=Paramètres!$B$2+Paramètres!$B$3,"À échéance","À payer")))))))</f>
        <v/>
      </c>
      <c r="S32" s="24" t="n"/>
      <c r="T32">
        <f>IFERROR(IF(Paramètres!D32="","",Paramètres!D32),"")</f>
        <v/>
      </c>
      <c r="U32">
        <f>IFERROR(IF(Paramètres!F32="","",Paramètres!F32),"")</f>
        <v/>
      </c>
    </row>
    <row r="33" ht="26" customHeight="1">
      <c r="A33" s="17" t="n"/>
      <c r="B33" s="17" t="n"/>
      <c r="C33" s="17" t="n"/>
      <c r="D33" s="17" t="n"/>
      <c r="E33" s="18" t="n"/>
      <c r="F33" s="19" t="n"/>
      <c r="G33" s="19" t="n"/>
      <c r="H33" s="19" t="n"/>
      <c r="I33" s="20" t="n"/>
      <c r="J33" s="34" t="n"/>
      <c r="K33" s="22">
        <f>IF(OR($I33="",$J33=""),"",ROUND($I33*$J33,2))</f>
        <v/>
      </c>
      <c r="L33" s="22">
        <f>IF(OR($I33="",$K33=""),"",ROUND($I33+$K33,2))</f>
        <v/>
      </c>
      <c r="M33" s="20" t="n"/>
      <c r="N33" s="20" t="n"/>
      <c r="O33" s="19" t="n"/>
      <c r="P33" s="18" t="n"/>
      <c r="Q33" s="22">
        <f>IF($L33="","",MAX(0,ROUND($L33-N($M33)-N($N33),2)))</f>
        <v/>
      </c>
      <c r="R33" s="23">
        <f>IF($A33="","",IF($P33="Bloquée","Bloquée",IF($L33="","À compléter",IF($Q33=0,"Payée",IF($H33="","Échéance manquante",IF($H33&lt;Paramètres!$B$2,"En retard",IF($H33&lt;=Paramètres!$B$2+Paramètres!$B$3,"À échéance","À payer")))))))</f>
        <v/>
      </c>
      <c r="S33" s="24" t="n"/>
      <c r="T33">
        <f>IFERROR(IF(Paramètres!D33="","",Paramètres!D33),"")</f>
        <v/>
      </c>
      <c r="U33">
        <f>IFERROR(IF(Paramètres!F33="","",Paramètres!F33),"")</f>
        <v/>
      </c>
    </row>
    <row r="34" ht="26" customHeight="1">
      <c r="A34" s="17" t="n"/>
      <c r="B34" s="17" t="n"/>
      <c r="C34" s="17" t="n"/>
      <c r="D34" s="17" t="n"/>
      <c r="E34" s="18" t="n"/>
      <c r="F34" s="19" t="n"/>
      <c r="G34" s="19" t="n"/>
      <c r="H34" s="19" t="n"/>
      <c r="I34" s="20" t="n"/>
      <c r="J34" s="34" t="n"/>
      <c r="K34" s="22">
        <f>IF(OR($I34="",$J34=""),"",ROUND($I34*$J34,2))</f>
        <v/>
      </c>
      <c r="L34" s="22">
        <f>IF(OR($I34="",$K34=""),"",ROUND($I34+$K34,2))</f>
        <v/>
      </c>
      <c r="M34" s="20" t="n"/>
      <c r="N34" s="20" t="n"/>
      <c r="O34" s="19" t="n"/>
      <c r="P34" s="18" t="n"/>
      <c r="Q34" s="22">
        <f>IF($L34="","",MAX(0,ROUND($L34-N($M34)-N($N34),2)))</f>
        <v/>
      </c>
      <c r="R34" s="23">
        <f>IF($A34="","",IF($P34="Bloquée","Bloquée",IF($L34="","À compléter",IF($Q34=0,"Payée",IF($H34="","Échéance manquante",IF($H34&lt;Paramètres!$B$2,"En retard",IF($H34&lt;=Paramètres!$B$2+Paramètres!$B$3,"À échéance","À payer")))))))</f>
        <v/>
      </c>
      <c r="S34" s="24" t="n"/>
      <c r="T34">
        <f>IFERROR(IF(Paramètres!D34="","",Paramètres!D34),"")</f>
        <v/>
      </c>
      <c r="U34">
        <f>IFERROR(IF(Paramètres!F34="","",Paramètres!F34),"")</f>
        <v/>
      </c>
    </row>
    <row r="35" ht="26" customHeight="1">
      <c r="A35" s="17" t="n"/>
      <c r="B35" s="17" t="n"/>
      <c r="C35" s="17" t="n"/>
      <c r="D35" s="17" t="n"/>
      <c r="E35" s="18" t="n"/>
      <c r="F35" s="19" t="n"/>
      <c r="G35" s="19" t="n"/>
      <c r="H35" s="19" t="n"/>
      <c r="I35" s="20" t="n"/>
      <c r="J35" s="34" t="n"/>
      <c r="K35" s="22">
        <f>IF(OR($I35="",$J35=""),"",ROUND($I35*$J35,2))</f>
        <v/>
      </c>
      <c r="L35" s="22">
        <f>IF(OR($I35="",$K35=""),"",ROUND($I35+$K35,2))</f>
        <v/>
      </c>
      <c r="M35" s="20" t="n"/>
      <c r="N35" s="20" t="n"/>
      <c r="O35" s="19" t="n"/>
      <c r="P35" s="18" t="n"/>
      <c r="Q35" s="22">
        <f>IF($L35="","",MAX(0,ROUND($L35-N($M35)-N($N35),2)))</f>
        <v/>
      </c>
      <c r="R35" s="23">
        <f>IF($A35="","",IF($P35="Bloquée","Bloquée",IF($L35="","À compléter",IF($Q35=0,"Payée",IF($H35="","Échéance manquante",IF($H35&lt;Paramètres!$B$2,"En retard",IF($H35&lt;=Paramètres!$B$2+Paramètres!$B$3,"À échéance","À payer")))))))</f>
        <v/>
      </c>
      <c r="S35" s="24" t="n"/>
      <c r="T35">
        <f>IFERROR(IF(Paramètres!D35="","",Paramètres!D35),"")</f>
        <v/>
      </c>
      <c r="U35">
        <f>IFERROR(IF(Paramètres!F35="","",Paramètres!F35),"")</f>
        <v/>
      </c>
    </row>
    <row r="36" ht="26" customHeight="1">
      <c r="A36" s="17" t="n"/>
      <c r="B36" s="17" t="n"/>
      <c r="C36" s="17" t="n"/>
      <c r="D36" s="17" t="n"/>
      <c r="E36" s="18" t="n"/>
      <c r="F36" s="19" t="n"/>
      <c r="G36" s="19" t="n"/>
      <c r="H36" s="19" t="n"/>
      <c r="I36" s="20" t="n"/>
      <c r="J36" s="34" t="n"/>
      <c r="K36" s="22">
        <f>IF(OR($I36="",$J36=""),"",ROUND($I36*$J36,2))</f>
        <v/>
      </c>
      <c r="L36" s="22">
        <f>IF(OR($I36="",$K36=""),"",ROUND($I36+$K36,2))</f>
        <v/>
      </c>
      <c r="M36" s="20" t="n"/>
      <c r="N36" s="20" t="n"/>
      <c r="O36" s="19" t="n"/>
      <c r="P36" s="18" t="n"/>
      <c r="Q36" s="22">
        <f>IF($L36="","",MAX(0,ROUND($L36-N($M36)-N($N36),2)))</f>
        <v/>
      </c>
      <c r="R36" s="23">
        <f>IF($A36="","",IF($P36="Bloquée","Bloquée",IF($L36="","À compléter",IF($Q36=0,"Payée",IF($H36="","Échéance manquante",IF($H36&lt;Paramètres!$B$2,"En retard",IF($H36&lt;=Paramètres!$B$2+Paramètres!$B$3,"À échéance","À payer")))))))</f>
        <v/>
      </c>
      <c r="S36" s="24" t="n"/>
      <c r="T36">
        <f>IFERROR(IF(Paramètres!D36="","",Paramètres!D36),"")</f>
        <v/>
      </c>
      <c r="U36">
        <f>IFERROR(IF(Paramètres!F36="","",Paramètres!F36),"")</f>
        <v/>
      </c>
    </row>
    <row r="37" ht="26" customHeight="1">
      <c r="A37" s="17" t="n"/>
      <c r="B37" s="17" t="n"/>
      <c r="C37" s="17" t="n"/>
      <c r="D37" s="17" t="n"/>
      <c r="E37" s="18" t="n"/>
      <c r="F37" s="19" t="n"/>
      <c r="G37" s="19" t="n"/>
      <c r="H37" s="19" t="n"/>
      <c r="I37" s="20" t="n"/>
      <c r="J37" s="34" t="n"/>
      <c r="K37" s="22">
        <f>IF(OR($I37="",$J37=""),"",ROUND($I37*$J37,2))</f>
        <v/>
      </c>
      <c r="L37" s="22">
        <f>IF(OR($I37="",$K37=""),"",ROUND($I37+$K37,2))</f>
        <v/>
      </c>
      <c r="M37" s="20" t="n"/>
      <c r="N37" s="20" t="n"/>
      <c r="O37" s="19" t="n"/>
      <c r="P37" s="18" t="n"/>
      <c r="Q37" s="22">
        <f>IF($L37="","",MAX(0,ROUND($L37-N($M37)-N($N37),2)))</f>
        <v/>
      </c>
      <c r="R37" s="23">
        <f>IF($A37="","",IF($P37="Bloquée","Bloquée",IF($L37="","À compléter",IF($Q37=0,"Payée",IF($H37="","Échéance manquante",IF($H37&lt;Paramètres!$B$2,"En retard",IF($H37&lt;=Paramètres!$B$2+Paramètres!$B$3,"À échéance","À payer")))))))</f>
        <v/>
      </c>
      <c r="S37" s="24" t="n"/>
      <c r="T37">
        <f>IFERROR(IF(Paramètres!D37="","",Paramètres!D37),"")</f>
        <v/>
      </c>
      <c r="U37">
        <f>IFERROR(IF(Paramètres!F37="","",Paramètres!F37),"")</f>
        <v/>
      </c>
    </row>
    <row r="38" ht="26" customHeight="1">
      <c r="A38" s="17" t="n"/>
      <c r="B38" s="17" t="n"/>
      <c r="C38" s="17" t="n"/>
      <c r="D38" s="17" t="n"/>
      <c r="E38" s="18" t="n"/>
      <c r="F38" s="19" t="n"/>
      <c r="G38" s="19" t="n"/>
      <c r="H38" s="19" t="n"/>
      <c r="I38" s="20" t="n"/>
      <c r="J38" s="34" t="n"/>
      <c r="K38" s="22">
        <f>IF(OR($I38="",$J38=""),"",ROUND($I38*$J38,2))</f>
        <v/>
      </c>
      <c r="L38" s="22">
        <f>IF(OR($I38="",$K38=""),"",ROUND($I38+$K38,2))</f>
        <v/>
      </c>
      <c r="M38" s="20" t="n"/>
      <c r="N38" s="20" t="n"/>
      <c r="O38" s="19" t="n"/>
      <c r="P38" s="18" t="n"/>
      <c r="Q38" s="22">
        <f>IF($L38="","",MAX(0,ROUND($L38-N($M38)-N($N38),2)))</f>
        <v/>
      </c>
      <c r="R38" s="23">
        <f>IF($A38="","",IF($P38="Bloquée","Bloquée",IF($L38="","À compléter",IF($Q38=0,"Payée",IF($H38="","Échéance manquante",IF($H38&lt;Paramètres!$B$2,"En retard",IF($H38&lt;=Paramètres!$B$2+Paramètres!$B$3,"À échéance","À payer")))))))</f>
        <v/>
      </c>
      <c r="S38" s="24" t="n"/>
      <c r="T38">
        <f>IFERROR(IF(Paramètres!D38="","",Paramètres!D38),"")</f>
        <v/>
      </c>
      <c r="U38">
        <f>IFERROR(IF(Paramètres!F38="","",Paramètres!F38),"")</f>
        <v/>
      </c>
    </row>
    <row r="39" ht="26" customHeight="1">
      <c r="A39" s="17" t="n"/>
      <c r="B39" s="17" t="n"/>
      <c r="C39" s="17" t="n"/>
      <c r="D39" s="17" t="n"/>
      <c r="E39" s="18" t="n"/>
      <c r="F39" s="19" t="n"/>
      <c r="G39" s="19" t="n"/>
      <c r="H39" s="19" t="n"/>
      <c r="I39" s="20" t="n"/>
      <c r="J39" s="34" t="n"/>
      <c r="K39" s="22">
        <f>IF(OR($I39="",$J39=""),"",ROUND($I39*$J39,2))</f>
        <v/>
      </c>
      <c r="L39" s="22">
        <f>IF(OR($I39="",$K39=""),"",ROUND($I39+$K39,2))</f>
        <v/>
      </c>
      <c r="M39" s="20" t="n"/>
      <c r="N39" s="20" t="n"/>
      <c r="O39" s="19" t="n"/>
      <c r="P39" s="18" t="n"/>
      <c r="Q39" s="22">
        <f>IF($L39="","",MAX(0,ROUND($L39-N($M39)-N($N39),2)))</f>
        <v/>
      </c>
      <c r="R39" s="23">
        <f>IF($A39="","",IF($P39="Bloquée","Bloquée",IF($L39="","À compléter",IF($Q39=0,"Payée",IF($H39="","Échéance manquante",IF($H39&lt;Paramètres!$B$2,"En retard",IF($H39&lt;=Paramètres!$B$2+Paramètres!$B$3,"À échéance","À payer")))))))</f>
        <v/>
      </c>
      <c r="S39" s="24" t="n"/>
      <c r="T39">
        <f>IFERROR(IF(Paramètres!D39="","",Paramètres!D39),"")</f>
        <v/>
      </c>
      <c r="U39">
        <f>IFERROR(IF(Paramètres!F39="","",Paramètres!F39),"")</f>
        <v/>
      </c>
    </row>
    <row r="40" ht="26" customHeight="1">
      <c r="A40" s="17" t="n"/>
      <c r="B40" s="17" t="n"/>
      <c r="C40" s="17" t="n"/>
      <c r="D40" s="17" t="n"/>
      <c r="E40" s="18" t="n"/>
      <c r="F40" s="19" t="n"/>
      <c r="G40" s="19" t="n"/>
      <c r="H40" s="19" t="n"/>
      <c r="I40" s="20" t="n"/>
      <c r="J40" s="34" t="n"/>
      <c r="K40" s="22">
        <f>IF(OR($I40="",$J40=""),"",ROUND($I40*$J40,2))</f>
        <v/>
      </c>
      <c r="L40" s="22">
        <f>IF(OR($I40="",$K40=""),"",ROUND($I40+$K40,2))</f>
        <v/>
      </c>
      <c r="M40" s="20" t="n"/>
      <c r="N40" s="20" t="n"/>
      <c r="O40" s="19" t="n"/>
      <c r="P40" s="18" t="n"/>
      <c r="Q40" s="22">
        <f>IF($L40="","",MAX(0,ROUND($L40-N($M40)-N($N40),2)))</f>
        <v/>
      </c>
      <c r="R40" s="23">
        <f>IF($A40="","",IF($P40="Bloquée","Bloquée",IF($L40="","À compléter",IF($Q40=0,"Payée",IF($H40="","Échéance manquante",IF($H40&lt;Paramètres!$B$2,"En retard",IF($H40&lt;=Paramètres!$B$2+Paramètres!$B$3,"À échéance","À payer")))))))</f>
        <v/>
      </c>
      <c r="S40" s="24" t="n"/>
      <c r="T40">
        <f>IFERROR(IF(Paramètres!D40="","",Paramètres!D40),"")</f>
        <v/>
      </c>
      <c r="U40">
        <f>IFERROR(IF(Paramètres!F40="","",Paramètres!F40),"")</f>
        <v/>
      </c>
    </row>
    <row r="41" ht="26" customHeight="1">
      <c r="A41" s="17" t="n"/>
      <c r="B41" s="17" t="n"/>
      <c r="C41" s="17" t="n"/>
      <c r="D41" s="17" t="n"/>
      <c r="E41" s="18" t="n"/>
      <c r="F41" s="19" t="n"/>
      <c r="G41" s="19" t="n"/>
      <c r="H41" s="19" t="n"/>
      <c r="I41" s="20" t="n"/>
      <c r="J41" s="34" t="n"/>
      <c r="K41" s="22">
        <f>IF(OR($I41="",$J41=""),"",ROUND($I41*$J41,2))</f>
        <v/>
      </c>
      <c r="L41" s="22">
        <f>IF(OR($I41="",$K41=""),"",ROUND($I41+$K41,2))</f>
        <v/>
      </c>
      <c r="M41" s="20" t="n"/>
      <c r="N41" s="20" t="n"/>
      <c r="O41" s="19" t="n"/>
      <c r="P41" s="18" t="n"/>
      <c r="Q41" s="22">
        <f>IF($L41="","",MAX(0,ROUND($L41-N($M41)-N($N41),2)))</f>
        <v/>
      </c>
      <c r="R41" s="23">
        <f>IF($A41="","",IF($P41="Bloquée","Bloquée",IF($L41="","À compléter",IF($Q41=0,"Payée",IF($H41="","Échéance manquante",IF($H41&lt;Paramètres!$B$2,"En retard",IF($H41&lt;=Paramètres!$B$2+Paramètres!$B$3,"À échéance","À payer")))))))</f>
        <v/>
      </c>
      <c r="S41" s="24" t="n"/>
      <c r="T41">
        <f>IFERROR(IF(Paramètres!D41="","",Paramètres!D41),"")</f>
        <v/>
      </c>
      <c r="U41">
        <f>IFERROR(IF(Paramètres!F41="","",Paramètres!F41),"")</f>
        <v/>
      </c>
    </row>
    <row r="42" ht="26" customHeight="1">
      <c r="A42" s="17" t="n"/>
      <c r="B42" s="17" t="n"/>
      <c r="C42" s="17" t="n"/>
      <c r="D42" s="17" t="n"/>
      <c r="E42" s="18" t="n"/>
      <c r="F42" s="19" t="n"/>
      <c r="G42" s="19" t="n"/>
      <c r="H42" s="19" t="n"/>
      <c r="I42" s="20" t="n"/>
      <c r="J42" s="34" t="n"/>
      <c r="K42" s="22">
        <f>IF(OR($I42="",$J42=""),"",ROUND($I42*$J42,2))</f>
        <v/>
      </c>
      <c r="L42" s="22">
        <f>IF(OR($I42="",$K42=""),"",ROUND($I42+$K42,2))</f>
        <v/>
      </c>
      <c r="M42" s="20" t="n"/>
      <c r="N42" s="20" t="n"/>
      <c r="O42" s="19" t="n"/>
      <c r="P42" s="18" t="n"/>
      <c r="Q42" s="22">
        <f>IF($L42="","",MAX(0,ROUND($L42-N($M42)-N($N42),2)))</f>
        <v/>
      </c>
      <c r="R42" s="23">
        <f>IF($A42="","",IF($P42="Bloquée","Bloquée",IF($L42="","À compléter",IF($Q42=0,"Payée",IF($H42="","Échéance manquante",IF($H42&lt;Paramètres!$B$2,"En retard",IF($H42&lt;=Paramètres!$B$2+Paramètres!$B$3,"À échéance","À payer")))))))</f>
        <v/>
      </c>
      <c r="S42" s="24" t="n"/>
      <c r="T42">
        <f>IFERROR(IF(Paramètres!D42="","",Paramètres!D42),"")</f>
        <v/>
      </c>
      <c r="U42">
        <f>IFERROR(IF(Paramètres!F42="","",Paramètres!F42),"")</f>
        <v/>
      </c>
    </row>
    <row r="43" ht="26" customHeight="1">
      <c r="A43" s="17" t="n"/>
      <c r="B43" s="17" t="n"/>
      <c r="C43" s="17" t="n"/>
      <c r="D43" s="17" t="n"/>
      <c r="E43" s="18" t="n"/>
      <c r="F43" s="19" t="n"/>
      <c r="G43" s="19" t="n"/>
      <c r="H43" s="19" t="n"/>
      <c r="I43" s="20" t="n"/>
      <c r="J43" s="34" t="n"/>
      <c r="K43" s="22">
        <f>IF(OR($I43="",$J43=""),"",ROUND($I43*$J43,2))</f>
        <v/>
      </c>
      <c r="L43" s="22">
        <f>IF(OR($I43="",$K43=""),"",ROUND($I43+$K43,2))</f>
        <v/>
      </c>
      <c r="M43" s="20" t="n"/>
      <c r="N43" s="20" t="n"/>
      <c r="O43" s="19" t="n"/>
      <c r="P43" s="18" t="n"/>
      <c r="Q43" s="22">
        <f>IF($L43="","",MAX(0,ROUND($L43-N($M43)-N($N43),2)))</f>
        <v/>
      </c>
      <c r="R43" s="23">
        <f>IF($A43="","",IF($P43="Bloquée","Bloquée",IF($L43="","À compléter",IF($Q43=0,"Payée",IF($H43="","Échéance manquante",IF($H43&lt;Paramètres!$B$2,"En retard",IF($H43&lt;=Paramètres!$B$2+Paramètres!$B$3,"À échéance","À payer")))))))</f>
        <v/>
      </c>
      <c r="S43" s="24" t="n"/>
      <c r="T43">
        <f>IFERROR(IF(Paramètres!D43="","",Paramètres!D43),"")</f>
        <v/>
      </c>
      <c r="U43">
        <f>IFERROR(IF(Paramètres!F43="","",Paramètres!F43),"")</f>
        <v/>
      </c>
    </row>
    <row r="44" ht="26" customHeight="1">
      <c r="A44" s="17" t="n"/>
      <c r="B44" s="17" t="n"/>
      <c r="C44" s="17" t="n"/>
      <c r="D44" s="17" t="n"/>
      <c r="E44" s="18" t="n"/>
      <c r="F44" s="19" t="n"/>
      <c r="G44" s="19" t="n"/>
      <c r="H44" s="19" t="n"/>
      <c r="I44" s="20" t="n"/>
      <c r="J44" s="34" t="n"/>
      <c r="K44" s="22">
        <f>IF(OR($I44="",$J44=""),"",ROUND($I44*$J44,2))</f>
        <v/>
      </c>
      <c r="L44" s="22">
        <f>IF(OR($I44="",$K44=""),"",ROUND($I44+$K44,2))</f>
        <v/>
      </c>
      <c r="M44" s="20" t="n"/>
      <c r="N44" s="20" t="n"/>
      <c r="O44" s="19" t="n"/>
      <c r="P44" s="18" t="n"/>
      <c r="Q44" s="22">
        <f>IF($L44="","",MAX(0,ROUND($L44-N($M44)-N($N44),2)))</f>
        <v/>
      </c>
      <c r="R44" s="23">
        <f>IF($A44="","",IF($P44="Bloquée","Bloquée",IF($L44="","À compléter",IF($Q44=0,"Payée",IF($H44="","Échéance manquante",IF($H44&lt;Paramètres!$B$2,"En retard",IF($H44&lt;=Paramètres!$B$2+Paramètres!$B$3,"À échéance","À payer")))))))</f>
        <v/>
      </c>
      <c r="S44" s="24" t="n"/>
      <c r="T44">
        <f>IFERROR(IF(Paramètres!D44="","",Paramètres!D44),"")</f>
        <v/>
      </c>
      <c r="U44">
        <f>IFERROR(IF(Paramètres!F44="","",Paramètres!F44),"")</f>
        <v/>
      </c>
    </row>
    <row r="45" ht="26" customHeight="1">
      <c r="A45" s="17" t="n"/>
      <c r="B45" s="17" t="n"/>
      <c r="C45" s="17" t="n"/>
      <c r="D45" s="17" t="n"/>
      <c r="E45" s="18" t="n"/>
      <c r="F45" s="19" t="n"/>
      <c r="G45" s="19" t="n"/>
      <c r="H45" s="19" t="n"/>
      <c r="I45" s="20" t="n"/>
      <c r="J45" s="34" t="n"/>
      <c r="K45" s="22">
        <f>IF(OR($I45="",$J45=""),"",ROUND($I45*$J45,2))</f>
        <v/>
      </c>
      <c r="L45" s="22">
        <f>IF(OR($I45="",$K45=""),"",ROUND($I45+$K45,2))</f>
        <v/>
      </c>
      <c r="M45" s="20" t="n"/>
      <c r="N45" s="20" t="n"/>
      <c r="O45" s="19" t="n"/>
      <c r="P45" s="18" t="n"/>
      <c r="Q45" s="22">
        <f>IF($L45="","",MAX(0,ROUND($L45-N($M45)-N($N45),2)))</f>
        <v/>
      </c>
      <c r="R45" s="23">
        <f>IF($A45="","",IF($P45="Bloquée","Bloquée",IF($L45="","À compléter",IF($Q45=0,"Payée",IF($H45="","Échéance manquante",IF($H45&lt;Paramètres!$B$2,"En retard",IF($H45&lt;=Paramètres!$B$2+Paramètres!$B$3,"À échéance","À payer")))))))</f>
        <v/>
      </c>
      <c r="S45" s="24" t="n"/>
      <c r="T45">
        <f>IFERROR(IF(Paramètres!D45="","",Paramètres!D45),"")</f>
        <v/>
      </c>
      <c r="U45">
        <f>IFERROR(IF(Paramètres!F45="","",Paramètres!F45),"")</f>
        <v/>
      </c>
    </row>
    <row r="46" ht="26" customHeight="1">
      <c r="A46" s="17" t="n"/>
      <c r="B46" s="17" t="n"/>
      <c r="C46" s="17" t="n"/>
      <c r="D46" s="17" t="n"/>
      <c r="E46" s="18" t="n"/>
      <c r="F46" s="19" t="n"/>
      <c r="G46" s="19" t="n"/>
      <c r="H46" s="19" t="n"/>
      <c r="I46" s="20" t="n"/>
      <c r="J46" s="34" t="n"/>
      <c r="K46" s="22">
        <f>IF(OR($I46="",$J46=""),"",ROUND($I46*$J46,2))</f>
        <v/>
      </c>
      <c r="L46" s="22">
        <f>IF(OR($I46="",$K46=""),"",ROUND($I46+$K46,2))</f>
        <v/>
      </c>
      <c r="M46" s="20" t="n"/>
      <c r="N46" s="20" t="n"/>
      <c r="O46" s="19" t="n"/>
      <c r="P46" s="18" t="n"/>
      <c r="Q46" s="22">
        <f>IF($L46="","",MAX(0,ROUND($L46-N($M46)-N($N46),2)))</f>
        <v/>
      </c>
      <c r="R46" s="23">
        <f>IF($A46="","",IF($P46="Bloquée","Bloquée",IF($L46="","À compléter",IF($Q46=0,"Payée",IF($H46="","Échéance manquante",IF($H46&lt;Paramètres!$B$2,"En retard",IF($H46&lt;=Paramètres!$B$2+Paramètres!$B$3,"À échéance","À payer")))))))</f>
        <v/>
      </c>
      <c r="S46" s="24" t="n"/>
      <c r="T46">
        <f>IFERROR(IF(Paramètres!D46="","",Paramètres!D46),"")</f>
        <v/>
      </c>
      <c r="U46">
        <f>IFERROR(IF(Paramètres!F46="","",Paramètres!F46),"")</f>
        <v/>
      </c>
    </row>
    <row r="47" ht="26" customHeight="1">
      <c r="A47" s="17" t="n"/>
      <c r="B47" s="17" t="n"/>
      <c r="C47" s="17" t="n"/>
      <c r="D47" s="17" t="n"/>
      <c r="E47" s="18" t="n"/>
      <c r="F47" s="19" t="n"/>
      <c r="G47" s="19" t="n"/>
      <c r="H47" s="19" t="n"/>
      <c r="I47" s="20" t="n"/>
      <c r="J47" s="34" t="n"/>
      <c r="K47" s="22">
        <f>IF(OR($I47="",$J47=""),"",ROUND($I47*$J47,2))</f>
        <v/>
      </c>
      <c r="L47" s="22">
        <f>IF(OR($I47="",$K47=""),"",ROUND($I47+$K47,2))</f>
        <v/>
      </c>
      <c r="M47" s="20" t="n"/>
      <c r="N47" s="20" t="n"/>
      <c r="O47" s="19" t="n"/>
      <c r="P47" s="18" t="n"/>
      <c r="Q47" s="22">
        <f>IF($L47="","",MAX(0,ROUND($L47-N($M47)-N($N47),2)))</f>
        <v/>
      </c>
      <c r="R47" s="23">
        <f>IF($A47="","",IF($P47="Bloquée","Bloquée",IF($L47="","À compléter",IF($Q47=0,"Payée",IF($H47="","Échéance manquante",IF($H47&lt;Paramètres!$B$2,"En retard",IF($H47&lt;=Paramètres!$B$2+Paramètres!$B$3,"À échéance","À payer")))))))</f>
        <v/>
      </c>
      <c r="S47" s="24" t="n"/>
      <c r="T47">
        <f>IFERROR(IF(Paramètres!D47="","",Paramètres!D47),"")</f>
        <v/>
      </c>
      <c r="U47">
        <f>IFERROR(IF(Paramètres!F47="","",Paramètres!F47),"")</f>
        <v/>
      </c>
    </row>
    <row r="48" ht="26" customHeight="1">
      <c r="A48" s="17" t="n"/>
      <c r="B48" s="17" t="n"/>
      <c r="C48" s="17" t="n"/>
      <c r="D48" s="17" t="n"/>
      <c r="E48" s="18" t="n"/>
      <c r="F48" s="19" t="n"/>
      <c r="G48" s="19" t="n"/>
      <c r="H48" s="19" t="n"/>
      <c r="I48" s="20" t="n"/>
      <c r="J48" s="34" t="n"/>
      <c r="K48" s="22">
        <f>IF(OR($I48="",$J48=""),"",ROUND($I48*$J48,2))</f>
        <v/>
      </c>
      <c r="L48" s="22">
        <f>IF(OR($I48="",$K48=""),"",ROUND($I48+$K48,2))</f>
        <v/>
      </c>
      <c r="M48" s="20" t="n"/>
      <c r="N48" s="20" t="n"/>
      <c r="O48" s="19" t="n"/>
      <c r="P48" s="18" t="n"/>
      <c r="Q48" s="22">
        <f>IF($L48="","",MAX(0,ROUND($L48-N($M48)-N($N48),2)))</f>
        <v/>
      </c>
      <c r="R48" s="23">
        <f>IF($A48="","",IF($P48="Bloquée","Bloquée",IF($L48="","À compléter",IF($Q48=0,"Payée",IF($H48="","Échéance manquante",IF($H48&lt;Paramètres!$B$2,"En retard",IF($H48&lt;=Paramètres!$B$2+Paramètres!$B$3,"À échéance","À payer")))))))</f>
        <v/>
      </c>
      <c r="S48" s="24" t="n"/>
      <c r="T48">
        <f>IFERROR(IF(Paramètres!D48="","",Paramètres!D48),"")</f>
        <v/>
      </c>
      <c r="U48">
        <f>IFERROR(IF(Paramètres!F48="","",Paramètres!F48),"")</f>
        <v/>
      </c>
    </row>
    <row r="49" ht="26" customHeight="1">
      <c r="A49" s="17" t="n"/>
      <c r="B49" s="17" t="n"/>
      <c r="C49" s="17" t="n"/>
      <c r="D49" s="17" t="n"/>
      <c r="E49" s="18" t="n"/>
      <c r="F49" s="19" t="n"/>
      <c r="G49" s="19" t="n"/>
      <c r="H49" s="19" t="n"/>
      <c r="I49" s="20" t="n"/>
      <c r="J49" s="34" t="n"/>
      <c r="K49" s="22">
        <f>IF(OR($I49="",$J49=""),"",ROUND($I49*$J49,2))</f>
        <v/>
      </c>
      <c r="L49" s="22">
        <f>IF(OR($I49="",$K49=""),"",ROUND($I49+$K49,2))</f>
        <v/>
      </c>
      <c r="M49" s="20" t="n"/>
      <c r="N49" s="20" t="n"/>
      <c r="O49" s="19" t="n"/>
      <c r="P49" s="18" t="n"/>
      <c r="Q49" s="22">
        <f>IF($L49="","",MAX(0,ROUND($L49-N($M49)-N($N49),2)))</f>
        <v/>
      </c>
      <c r="R49" s="23">
        <f>IF($A49="","",IF($P49="Bloquée","Bloquée",IF($L49="","À compléter",IF($Q49=0,"Payée",IF($H49="","Échéance manquante",IF($H49&lt;Paramètres!$B$2,"En retard",IF($H49&lt;=Paramètres!$B$2+Paramètres!$B$3,"À échéance","À payer")))))))</f>
        <v/>
      </c>
      <c r="S49" s="24" t="n"/>
      <c r="T49">
        <f>IFERROR(IF(Paramètres!D49="","",Paramètres!D49),"")</f>
        <v/>
      </c>
      <c r="U49">
        <f>IFERROR(IF(Paramètres!F49="","",Paramètres!F49),"")</f>
        <v/>
      </c>
    </row>
    <row r="50" ht="26" customHeight="1">
      <c r="A50" s="17" t="n"/>
      <c r="B50" s="17" t="n"/>
      <c r="C50" s="17" t="n"/>
      <c r="D50" s="17" t="n"/>
      <c r="E50" s="18" t="n"/>
      <c r="F50" s="19" t="n"/>
      <c r="G50" s="19" t="n"/>
      <c r="H50" s="19" t="n"/>
      <c r="I50" s="20" t="n"/>
      <c r="J50" s="34" t="n"/>
      <c r="K50" s="22">
        <f>IF(OR($I50="",$J50=""),"",ROUND($I50*$J50,2))</f>
        <v/>
      </c>
      <c r="L50" s="22">
        <f>IF(OR($I50="",$K50=""),"",ROUND($I50+$K50,2))</f>
        <v/>
      </c>
      <c r="M50" s="20" t="n"/>
      <c r="N50" s="20" t="n"/>
      <c r="O50" s="19" t="n"/>
      <c r="P50" s="18" t="n"/>
      <c r="Q50" s="22">
        <f>IF($L50="","",MAX(0,ROUND($L50-N($M50)-N($N50),2)))</f>
        <v/>
      </c>
      <c r="R50" s="23">
        <f>IF($A50="","",IF($P50="Bloquée","Bloquée",IF($L50="","À compléter",IF($Q50=0,"Payée",IF($H50="","Échéance manquante",IF($H50&lt;Paramètres!$B$2,"En retard",IF($H50&lt;=Paramètres!$B$2+Paramètres!$B$3,"À échéance","À payer")))))))</f>
        <v/>
      </c>
      <c r="S50" s="24" t="n"/>
      <c r="T50">
        <f>IFERROR(IF(Paramètres!D50="","",Paramètres!D50),"")</f>
        <v/>
      </c>
      <c r="U50">
        <f>IFERROR(IF(Paramètres!F50="","",Paramètres!F50),"")</f>
        <v/>
      </c>
    </row>
    <row r="51" ht="26" customHeight="1">
      <c r="A51" s="17" t="n"/>
      <c r="B51" s="17" t="n"/>
      <c r="C51" s="17" t="n"/>
      <c r="D51" s="17" t="n"/>
      <c r="E51" s="18" t="n"/>
      <c r="F51" s="19" t="n"/>
      <c r="G51" s="19" t="n"/>
      <c r="H51" s="19" t="n"/>
      <c r="I51" s="20" t="n"/>
      <c r="J51" s="34" t="n"/>
      <c r="K51" s="22">
        <f>IF(OR($I51="",$J51=""),"",ROUND($I51*$J51,2))</f>
        <v/>
      </c>
      <c r="L51" s="22">
        <f>IF(OR($I51="",$K51=""),"",ROUND($I51+$K51,2))</f>
        <v/>
      </c>
      <c r="M51" s="20" t="n"/>
      <c r="N51" s="20" t="n"/>
      <c r="O51" s="19" t="n"/>
      <c r="P51" s="18" t="n"/>
      <c r="Q51" s="22">
        <f>IF($L51="","",MAX(0,ROUND($L51-N($M51)-N($N51),2)))</f>
        <v/>
      </c>
      <c r="R51" s="23">
        <f>IF($A51="","",IF($P51="Bloquée","Bloquée",IF($L51="","À compléter",IF($Q51=0,"Payée",IF($H51="","Échéance manquante",IF($H51&lt;Paramètres!$B$2,"En retard",IF($H51&lt;=Paramètres!$B$2+Paramètres!$B$3,"À échéance","À payer")))))))</f>
        <v/>
      </c>
      <c r="S51" s="24" t="n"/>
      <c r="T51">
        <f>IFERROR(IF(Paramètres!D51="","",Paramètres!D51),"")</f>
        <v/>
      </c>
      <c r="U51">
        <f>IFERROR(IF(Paramètres!F51="","",Paramètres!F51),"")</f>
        <v/>
      </c>
    </row>
    <row r="52" ht="26" customHeight="1">
      <c r="A52" s="17" t="n"/>
      <c r="B52" s="17" t="n"/>
      <c r="C52" s="17" t="n"/>
      <c r="D52" s="17" t="n"/>
      <c r="E52" s="18" t="n"/>
      <c r="F52" s="19" t="n"/>
      <c r="G52" s="19" t="n"/>
      <c r="H52" s="19" t="n"/>
      <c r="I52" s="20" t="n"/>
      <c r="J52" s="34" t="n"/>
      <c r="K52" s="22">
        <f>IF(OR($I52="",$J52=""),"",ROUND($I52*$J52,2))</f>
        <v/>
      </c>
      <c r="L52" s="22">
        <f>IF(OR($I52="",$K52=""),"",ROUND($I52+$K52,2))</f>
        <v/>
      </c>
      <c r="M52" s="20" t="n"/>
      <c r="N52" s="20" t="n"/>
      <c r="O52" s="19" t="n"/>
      <c r="P52" s="18" t="n"/>
      <c r="Q52" s="22">
        <f>IF($L52="","",MAX(0,ROUND($L52-N($M52)-N($N52),2)))</f>
        <v/>
      </c>
      <c r="R52" s="23">
        <f>IF($A52="","",IF($P52="Bloquée","Bloquée",IF($L52="","À compléter",IF($Q52=0,"Payée",IF($H52="","Échéance manquante",IF($H52&lt;Paramètres!$B$2,"En retard",IF($H52&lt;=Paramètres!$B$2+Paramètres!$B$3,"À échéance","À payer")))))))</f>
        <v/>
      </c>
      <c r="S52" s="24" t="n"/>
      <c r="T52">
        <f>IFERROR(IF(Paramètres!D52="","",Paramètres!D52),"")</f>
        <v/>
      </c>
      <c r="U52">
        <f>IFERROR(IF(Paramètres!F52="","",Paramètres!F52),"")</f>
        <v/>
      </c>
    </row>
    <row r="53" ht="26" customHeight="1">
      <c r="A53" s="17" t="n"/>
      <c r="B53" s="17" t="n"/>
      <c r="C53" s="17" t="n"/>
      <c r="D53" s="17" t="n"/>
      <c r="E53" s="18" t="n"/>
      <c r="F53" s="19" t="n"/>
      <c r="G53" s="19" t="n"/>
      <c r="H53" s="19" t="n"/>
      <c r="I53" s="20" t="n"/>
      <c r="J53" s="34" t="n"/>
      <c r="K53" s="22">
        <f>IF(OR($I53="",$J53=""),"",ROUND($I53*$J53,2))</f>
        <v/>
      </c>
      <c r="L53" s="22">
        <f>IF(OR($I53="",$K53=""),"",ROUND($I53+$K53,2))</f>
        <v/>
      </c>
      <c r="M53" s="20" t="n"/>
      <c r="N53" s="20" t="n"/>
      <c r="O53" s="19" t="n"/>
      <c r="P53" s="18" t="n"/>
      <c r="Q53" s="22">
        <f>IF($L53="","",MAX(0,ROUND($L53-N($M53)-N($N53),2)))</f>
        <v/>
      </c>
      <c r="R53" s="23">
        <f>IF($A53="","",IF($P53="Bloquée","Bloquée",IF($L53="","À compléter",IF($Q53=0,"Payée",IF($H53="","Échéance manquante",IF($H53&lt;Paramètres!$B$2,"En retard",IF($H53&lt;=Paramètres!$B$2+Paramètres!$B$3,"À échéance","À payer")))))))</f>
        <v/>
      </c>
      <c r="S53" s="24" t="n"/>
      <c r="T53">
        <f>IFERROR(IF(Paramètres!D53="","",Paramètres!D53),"")</f>
        <v/>
      </c>
      <c r="U53">
        <f>IFERROR(IF(Paramètres!F53="","",Paramètres!F53),"")</f>
        <v/>
      </c>
    </row>
    <row r="54" ht="26" customHeight="1">
      <c r="A54" s="17" t="n"/>
      <c r="B54" s="17" t="n"/>
      <c r="C54" s="17" t="n"/>
      <c r="D54" s="17" t="n"/>
      <c r="E54" s="18" t="n"/>
      <c r="F54" s="19" t="n"/>
      <c r="G54" s="19" t="n"/>
      <c r="H54" s="19" t="n"/>
      <c r="I54" s="20" t="n"/>
      <c r="J54" s="34" t="n"/>
      <c r="K54" s="22">
        <f>IF(OR($I54="",$J54=""),"",ROUND($I54*$J54,2))</f>
        <v/>
      </c>
      <c r="L54" s="22">
        <f>IF(OR($I54="",$K54=""),"",ROUND($I54+$K54,2))</f>
        <v/>
      </c>
      <c r="M54" s="20" t="n"/>
      <c r="N54" s="20" t="n"/>
      <c r="O54" s="19" t="n"/>
      <c r="P54" s="18" t="n"/>
      <c r="Q54" s="22">
        <f>IF($L54="","",MAX(0,ROUND($L54-N($M54)-N($N54),2)))</f>
        <v/>
      </c>
      <c r="R54" s="23">
        <f>IF($A54="","",IF($P54="Bloquée","Bloquée",IF($L54="","À compléter",IF($Q54=0,"Payée",IF($H54="","Échéance manquante",IF($H54&lt;Paramètres!$B$2,"En retard",IF($H54&lt;=Paramètres!$B$2+Paramètres!$B$3,"À échéance","À payer")))))))</f>
        <v/>
      </c>
      <c r="S54" s="24" t="n"/>
      <c r="T54">
        <f>IFERROR(IF(Paramètres!D54="","",Paramètres!D54),"")</f>
        <v/>
      </c>
      <c r="U54">
        <f>IFERROR(IF(Paramètres!F54="","",Paramètres!F54),"")</f>
        <v/>
      </c>
    </row>
    <row r="55" ht="26" customHeight="1">
      <c r="A55" s="17" t="n"/>
      <c r="B55" s="17" t="n"/>
      <c r="C55" s="17" t="n"/>
      <c r="D55" s="17" t="n"/>
      <c r="E55" s="18" t="n"/>
      <c r="F55" s="19" t="n"/>
      <c r="G55" s="19" t="n"/>
      <c r="H55" s="19" t="n"/>
      <c r="I55" s="20" t="n"/>
      <c r="J55" s="34" t="n"/>
      <c r="K55" s="22">
        <f>IF(OR($I55="",$J55=""),"",ROUND($I55*$J55,2))</f>
        <v/>
      </c>
      <c r="L55" s="22">
        <f>IF(OR($I55="",$K55=""),"",ROUND($I55+$K55,2))</f>
        <v/>
      </c>
      <c r="M55" s="20" t="n"/>
      <c r="N55" s="20" t="n"/>
      <c r="O55" s="19" t="n"/>
      <c r="P55" s="18" t="n"/>
      <c r="Q55" s="22">
        <f>IF($L55="","",MAX(0,ROUND($L55-N($M55)-N($N55),2)))</f>
        <v/>
      </c>
      <c r="R55" s="23">
        <f>IF($A55="","",IF($P55="Bloquée","Bloquée",IF($L55="","À compléter",IF($Q55=0,"Payée",IF($H55="","Échéance manquante",IF($H55&lt;Paramètres!$B$2,"En retard",IF($H55&lt;=Paramètres!$B$2+Paramètres!$B$3,"À échéance","À payer")))))))</f>
        <v/>
      </c>
      <c r="S55" s="24" t="n"/>
      <c r="T55">
        <f>IFERROR(IF(Paramètres!D55="","",Paramètres!D55),"")</f>
        <v/>
      </c>
      <c r="U55">
        <f>IFERROR(IF(Paramètres!F55="","",Paramètres!F55),"")</f>
        <v/>
      </c>
    </row>
    <row r="56" ht="26" customHeight="1">
      <c r="A56" s="17" t="n"/>
      <c r="B56" s="17" t="n"/>
      <c r="C56" s="17" t="n"/>
      <c r="D56" s="17" t="n"/>
      <c r="E56" s="18" t="n"/>
      <c r="F56" s="19" t="n"/>
      <c r="G56" s="19" t="n"/>
      <c r="H56" s="19" t="n"/>
      <c r="I56" s="20" t="n"/>
      <c r="J56" s="34" t="n"/>
      <c r="K56" s="22">
        <f>IF(OR($I56="",$J56=""),"",ROUND($I56*$J56,2))</f>
        <v/>
      </c>
      <c r="L56" s="22">
        <f>IF(OR($I56="",$K56=""),"",ROUND($I56+$K56,2))</f>
        <v/>
      </c>
      <c r="M56" s="20" t="n"/>
      <c r="N56" s="20" t="n"/>
      <c r="O56" s="19" t="n"/>
      <c r="P56" s="18" t="n"/>
      <c r="Q56" s="22">
        <f>IF($L56="","",MAX(0,ROUND($L56-N($M56)-N($N56),2)))</f>
        <v/>
      </c>
      <c r="R56" s="23">
        <f>IF($A56="","",IF($P56="Bloquée","Bloquée",IF($L56="","À compléter",IF($Q56=0,"Payée",IF($H56="","Échéance manquante",IF($H56&lt;Paramètres!$B$2,"En retard",IF($H56&lt;=Paramètres!$B$2+Paramètres!$B$3,"À échéance","À payer")))))))</f>
        <v/>
      </c>
      <c r="S56" s="24" t="n"/>
      <c r="T56">
        <f>IFERROR(IF(Paramètres!D56="","",Paramètres!D56),"")</f>
        <v/>
      </c>
      <c r="U56">
        <f>IFERROR(IF(Paramètres!F56="","",Paramètres!F56),"")</f>
        <v/>
      </c>
    </row>
    <row r="57" ht="26" customHeight="1">
      <c r="A57" s="17" t="n"/>
      <c r="B57" s="17" t="n"/>
      <c r="C57" s="17" t="n"/>
      <c r="D57" s="17" t="n"/>
      <c r="E57" s="18" t="n"/>
      <c r="F57" s="19" t="n"/>
      <c r="G57" s="19" t="n"/>
      <c r="H57" s="19" t="n"/>
      <c r="I57" s="20" t="n"/>
      <c r="J57" s="34" t="n"/>
      <c r="K57" s="22">
        <f>IF(OR($I57="",$J57=""),"",ROUND($I57*$J57,2))</f>
        <v/>
      </c>
      <c r="L57" s="22">
        <f>IF(OR($I57="",$K57=""),"",ROUND($I57+$K57,2))</f>
        <v/>
      </c>
      <c r="M57" s="20" t="n"/>
      <c r="N57" s="20" t="n"/>
      <c r="O57" s="19" t="n"/>
      <c r="P57" s="18" t="n"/>
      <c r="Q57" s="22">
        <f>IF($L57="","",MAX(0,ROUND($L57-N($M57)-N($N57),2)))</f>
        <v/>
      </c>
      <c r="R57" s="23">
        <f>IF($A57="","",IF($P57="Bloquée","Bloquée",IF($L57="","À compléter",IF($Q57=0,"Payée",IF($H57="","Échéance manquante",IF($H57&lt;Paramètres!$B$2,"En retard",IF($H57&lt;=Paramètres!$B$2+Paramètres!$B$3,"À échéance","À payer")))))))</f>
        <v/>
      </c>
      <c r="S57" s="24" t="n"/>
      <c r="T57">
        <f>IFERROR(IF(Paramètres!D57="","",Paramètres!D57),"")</f>
        <v/>
      </c>
      <c r="U57">
        <f>IFERROR(IF(Paramètres!F57="","",Paramètres!F57),"")</f>
        <v/>
      </c>
    </row>
    <row r="58" ht="26" customHeight="1">
      <c r="A58" s="17" t="n"/>
      <c r="B58" s="17" t="n"/>
      <c r="C58" s="17" t="n"/>
      <c r="D58" s="17" t="n"/>
      <c r="E58" s="18" t="n"/>
      <c r="F58" s="19" t="n"/>
      <c r="G58" s="19" t="n"/>
      <c r="H58" s="19" t="n"/>
      <c r="I58" s="20" t="n"/>
      <c r="J58" s="34" t="n"/>
      <c r="K58" s="22">
        <f>IF(OR($I58="",$J58=""),"",ROUND($I58*$J58,2))</f>
        <v/>
      </c>
      <c r="L58" s="22">
        <f>IF(OR($I58="",$K58=""),"",ROUND($I58+$K58,2))</f>
        <v/>
      </c>
      <c r="M58" s="20" t="n"/>
      <c r="N58" s="20" t="n"/>
      <c r="O58" s="19" t="n"/>
      <c r="P58" s="18" t="n"/>
      <c r="Q58" s="22">
        <f>IF($L58="","",MAX(0,ROUND($L58-N($M58)-N($N58),2)))</f>
        <v/>
      </c>
      <c r="R58" s="23">
        <f>IF($A58="","",IF($P58="Bloquée","Bloquée",IF($L58="","À compléter",IF($Q58=0,"Payée",IF($H58="","Échéance manquante",IF($H58&lt;Paramètres!$B$2,"En retard",IF($H58&lt;=Paramètres!$B$2+Paramètres!$B$3,"À échéance","À payer")))))))</f>
        <v/>
      </c>
      <c r="S58" s="24" t="n"/>
      <c r="T58">
        <f>IFERROR(IF(Paramètres!D58="","",Paramètres!D58),"")</f>
        <v/>
      </c>
      <c r="U58">
        <f>IFERROR(IF(Paramètres!F58="","",Paramètres!F58),"")</f>
        <v/>
      </c>
    </row>
    <row r="59" ht="26" customHeight="1">
      <c r="A59" s="17" t="n"/>
      <c r="B59" s="17" t="n"/>
      <c r="C59" s="17" t="n"/>
      <c r="D59" s="17" t="n"/>
      <c r="E59" s="18" t="n"/>
      <c r="F59" s="19" t="n"/>
      <c r="G59" s="19" t="n"/>
      <c r="H59" s="19" t="n"/>
      <c r="I59" s="20" t="n"/>
      <c r="J59" s="34" t="n"/>
      <c r="K59" s="22">
        <f>IF(OR($I59="",$J59=""),"",ROUND($I59*$J59,2))</f>
        <v/>
      </c>
      <c r="L59" s="22">
        <f>IF(OR($I59="",$K59=""),"",ROUND($I59+$K59,2))</f>
        <v/>
      </c>
      <c r="M59" s="20" t="n"/>
      <c r="N59" s="20" t="n"/>
      <c r="O59" s="19" t="n"/>
      <c r="P59" s="18" t="n"/>
      <c r="Q59" s="22">
        <f>IF($L59="","",MAX(0,ROUND($L59-N($M59)-N($N59),2)))</f>
        <v/>
      </c>
      <c r="R59" s="23">
        <f>IF($A59="","",IF($P59="Bloquée","Bloquée",IF($L59="","À compléter",IF($Q59=0,"Payée",IF($H59="","Échéance manquante",IF($H59&lt;Paramètres!$B$2,"En retard",IF($H59&lt;=Paramètres!$B$2+Paramètres!$B$3,"À échéance","À payer")))))))</f>
        <v/>
      </c>
      <c r="S59" s="24" t="n"/>
      <c r="T59">
        <f>IFERROR(IF(Paramètres!D59="","",Paramètres!D59),"")</f>
        <v/>
      </c>
      <c r="U59">
        <f>IFERROR(IF(Paramètres!F59="","",Paramètres!F59),"")</f>
        <v/>
      </c>
    </row>
    <row r="60" ht="26" customHeight="1">
      <c r="A60" s="17" t="n"/>
      <c r="B60" s="17" t="n"/>
      <c r="C60" s="17" t="n"/>
      <c r="D60" s="17" t="n"/>
      <c r="E60" s="18" t="n"/>
      <c r="F60" s="19" t="n"/>
      <c r="G60" s="19" t="n"/>
      <c r="H60" s="19" t="n"/>
      <c r="I60" s="20" t="n"/>
      <c r="J60" s="34" t="n"/>
      <c r="K60" s="22">
        <f>IF(OR($I60="",$J60=""),"",ROUND($I60*$J60,2))</f>
        <v/>
      </c>
      <c r="L60" s="22">
        <f>IF(OR($I60="",$K60=""),"",ROUND($I60+$K60,2))</f>
        <v/>
      </c>
      <c r="M60" s="20" t="n"/>
      <c r="N60" s="20" t="n"/>
      <c r="O60" s="19" t="n"/>
      <c r="P60" s="18" t="n"/>
      <c r="Q60" s="22">
        <f>IF($L60="","",MAX(0,ROUND($L60-N($M60)-N($N60),2)))</f>
        <v/>
      </c>
      <c r="R60" s="23">
        <f>IF($A60="","",IF($P60="Bloquée","Bloquée",IF($L60="","À compléter",IF($Q60=0,"Payée",IF($H60="","Échéance manquante",IF($H60&lt;Paramètres!$B$2,"En retard",IF($H60&lt;=Paramètres!$B$2+Paramètres!$B$3,"À échéance","À payer")))))))</f>
        <v/>
      </c>
      <c r="S60" s="24" t="n"/>
      <c r="T60">
        <f>IFERROR(IF(Paramètres!D60="","",Paramètres!D60),"")</f>
        <v/>
      </c>
      <c r="U60">
        <f>IFERROR(IF(Paramètres!F60="","",Paramètres!F60),"")</f>
        <v/>
      </c>
    </row>
    <row r="61" ht="26" customHeight="1">
      <c r="A61" s="17" t="n"/>
      <c r="B61" s="17" t="n"/>
      <c r="C61" s="17" t="n"/>
      <c r="D61" s="17" t="n"/>
      <c r="E61" s="18" t="n"/>
      <c r="F61" s="19" t="n"/>
      <c r="G61" s="19" t="n"/>
      <c r="H61" s="19" t="n"/>
      <c r="I61" s="20" t="n"/>
      <c r="J61" s="34" t="n"/>
      <c r="K61" s="22">
        <f>IF(OR($I61="",$J61=""),"",ROUND($I61*$J61,2))</f>
        <v/>
      </c>
      <c r="L61" s="22">
        <f>IF(OR($I61="",$K61=""),"",ROUND($I61+$K61,2))</f>
        <v/>
      </c>
      <c r="M61" s="20" t="n"/>
      <c r="N61" s="20" t="n"/>
      <c r="O61" s="19" t="n"/>
      <c r="P61" s="18" t="n"/>
      <c r="Q61" s="22">
        <f>IF($L61="","",MAX(0,ROUND($L61-N($M61)-N($N61),2)))</f>
        <v/>
      </c>
      <c r="R61" s="23">
        <f>IF($A61="","",IF($P61="Bloquée","Bloquée",IF($L61="","À compléter",IF($Q61=0,"Payée",IF($H61="","Échéance manquante",IF($H61&lt;Paramètres!$B$2,"En retard",IF($H61&lt;=Paramètres!$B$2+Paramètres!$B$3,"À échéance","À payer")))))))</f>
        <v/>
      </c>
      <c r="S61" s="24" t="n"/>
      <c r="T61">
        <f>IFERROR(IF(Paramètres!D61="","",Paramètres!D61),"")</f>
        <v/>
      </c>
      <c r="U61">
        <f>IFERROR(IF(Paramètres!F61="","",Paramètres!F61),"")</f>
        <v/>
      </c>
    </row>
    <row r="62" ht="26" customHeight="1">
      <c r="A62" s="17" t="n"/>
      <c r="B62" s="17" t="n"/>
      <c r="C62" s="17" t="n"/>
      <c r="D62" s="17" t="n"/>
      <c r="E62" s="18" t="n"/>
      <c r="F62" s="19" t="n"/>
      <c r="G62" s="19" t="n"/>
      <c r="H62" s="19" t="n"/>
      <c r="I62" s="20" t="n"/>
      <c r="J62" s="34" t="n"/>
      <c r="K62" s="22">
        <f>IF(OR($I62="",$J62=""),"",ROUND($I62*$J62,2))</f>
        <v/>
      </c>
      <c r="L62" s="22">
        <f>IF(OR($I62="",$K62=""),"",ROUND($I62+$K62,2))</f>
        <v/>
      </c>
      <c r="M62" s="20" t="n"/>
      <c r="N62" s="20" t="n"/>
      <c r="O62" s="19" t="n"/>
      <c r="P62" s="18" t="n"/>
      <c r="Q62" s="22">
        <f>IF($L62="","",MAX(0,ROUND($L62-N($M62)-N($N62),2)))</f>
        <v/>
      </c>
      <c r="R62" s="23">
        <f>IF($A62="","",IF($P62="Bloquée","Bloquée",IF($L62="","À compléter",IF($Q62=0,"Payée",IF($H62="","Échéance manquante",IF($H62&lt;Paramètres!$B$2,"En retard",IF($H62&lt;=Paramètres!$B$2+Paramètres!$B$3,"À échéance","À payer")))))))</f>
        <v/>
      </c>
      <c r="S62" s="24" t="n"/>
      <c r="T62">
        <f>IFERROR(IF(Paramètres!D62="","",Paramètres!D62),"")</f>
        <v/>
      </c>
      <c r="U62">
        <f>IFERROR(IF(Paramètres!F62="","",Paramètres!F62),"")</f>
        <v/>
      </c>
    </row>
    <row r="63" ht="26" customHeight="1">
      <c r="A63" s="17" t="n"/>
      <c r="B63" s="17" t="n"/>
      <c r="C63" s="17" t="n"/>
      <c r="D63" s="17" t="n"/>
      <c r="E63" s="18" t="n"/>
      <c r="F63" s="19" t="n"/>
      <c r="G63" s="19" t="n"/>
      <c r="H63" s="19" t="n"/>
      <c r="I63" s="20" t="n"/>
      <c r="J63" s="34" t="n"/>
      <c r="K63" s="22">
        <f>IF(OR($I63="",$J63=""),"",ROUND($I63*$J63,2))</f>
        <v/>
      </c>
      <c r="L63" s="22">
        <f>IF(OR($I63="",$K63=""),"",ROUND($I63+$K63,2))</f>
        <v/>
      </c>
      <c r="M63" s="20" t="n"/>
      <c r="N63" s="20" t="n"/>
      <c r="O63" s="19" t="n"/>
      <c r="P63" s="18" t="n"/>
      <c r="Q63" s="22">
        <f>IF($L63="","",MAX(0,ROUND($L63-N($M63)-N($N63),2)))</f>
        <v/>
      </c>
      <c r="R63" s="23">
        <f>IF($A63="","",IF($P63="Bloquée","Bloquée",IF($L63="","À compléter",IF($Q63=0,"Payée",IF($H63="","Échéance manquante",IF($H63&lt;Paramètres!$B$2,"En retard",IF($H63&lt;=Paramètres!$B$2+Paramètres!$B$3,"À échéance","À payer")))))))</f>
        <v/>
      </c>
      <c r="S63" s="24" t="n"/>
      <c r="T63">
        <f>IFERROR(IF(Paramètres!D63="","",Paramètres!D63),"")</f>
        <v/>
      </c>
      <c r="U63">
        <f>IFERROR(IF(Paramètres!F63="","",Paramètres!F63),"")</f>
        <v/>
      </c>
    </row>
    <row r="64" ht="26" customHeight="1">
      <c r="A64" s="17" t="n"/>
      <c r="B64" s="17" t="n"/>
      <c r="C64" s="17" t="n"/>
      <c r="D64" s="17" t="n"/>
      <c r="E64" s="18" t="n"/>
      <c r="F64" s="19" t="n"/>
      <c r="G64" s="19" t="n"/>
      <c r="H64" s="19" t="n"/>
      <c r="I64" s="20" t="n"/>
      <c r="J64" s="34" t="n"/>
      <c r="K64" s="22">
        <f>IF(OR($I64="",$J64=""),"",ROUND($I64*$J64,2))</f>
        <v/>
      </c>
      <c r="L64" s="22">
        <f>IF(OR($I64="",$K64=""),"",ROUND($I64+$K64,2))</f>
        <v/>
      </c>
      <c r="M64" s="20" t="n"/>
      <c r="N64" s="20" t="n"/>
      <c r="O64" s="19" t="n"/>
      <c r="P64" s="18" t="n"/>
      <c r="Q64" s="22">
        <f>IF($L64="","",MAX(0,ROUND($L64-N($M64)-N($N64),2)))</f>
        <v/>
      </c>
      <c r="R64" s="23">
        <f>IF($A64="","",IF($P64="Bloquée","Bloquée",IF($L64="","À compléter",IF($Q64=0,"Payée",IF($H64="","Échéance manquante",IF($H64&lt;Paramètres!$B$2,"En retard",IF($H64&lt;=Paramètres!$B$2+Paramètres!$B$3,"À échéance","À payer")))))))</f>
        <v/>
      </c>
      <c r="S64" s="24" t="n"/>
      <c r="T64">
        <f>IFERROR(IF(Paramètres!D64="","",Paramètres!D64),"")</f>
        <v/>
      </c>
      <c r="U64">
        <f>IFERROR(IF(Paramètres!F64="","",Paramètres!F64),"")</f>
        <v/>
      </c>
    </row>
    <row r="65" ht="26" customHeight="1">
      <c r="A65" s="17" t="n"/>
      <c r="B65" s="17" t="n"/>
      <c r="C65" s="17" t="n"/>
      <c r="D65" s="17" t="n"/>
      <c r="E65" s="18" t="n"/>
      <c r="F65" s="19" t="n"/>
      <c r="G65" s="19" t="n"/>
      <c r="H65" s="19" t="n"/>
      <c r="I65" s="20" t="n"/>
      <c r="J65" s="34" t="n"/>
      <c r="K65" s="22">
        <f>IF(OR($I65="",$J65=""),"",ROUND($I65*$J65,2))</f>
        <v/>
      </c>
      <c r="L65" s="22">
        <f>IF(OR($I65="",$K65=""),"",ROUND($I65+$K65,2))</f>
        <v/>
      </c>
      <c r="M65" s="20" t="n"/>
      <c r="N65" s="20" t="n"/>
      <c r="O65" s="19" t="n"/>
      <c r="P65" s="18" t="n"/>
      <c r="Q65" s="22">
        <f>IF($L65="","",MAX(0,ROUND($L65-N($M65)-N($N65),2)))</f>
        <v/>
      </c>
      <c r="R65" s="23">
        <f>IF($A65="","",IF($P65="Bloquée","Bloquée",IF($L65="","À compléter",IF($Q65=0,"Payée",IF($H65="","Échéance manquante",IF($H65&lt;Paramètres!$B$2,"En retard",IF($H65&lt;=Paramètres!$B$2+Paramètres!$B$3,"À échéance","À payer")))))))</f>
        <v/>
      </c>
      <c r="S65" s="24" t="n"/>
      <c r="T65">
        <f>IFERROR(IF(Paramètres!D65="","",Paramètres!D65),"")</f>
        <v/>
      </c>
      <c r="U65">
        <f>IFERROR(IF(Paramètres!F65="","",Paramètres!F65),"")</f>
        <v/>
      </c>
    </row>
    <row r="66" ht="26" customHeight="1">
      <c r="A66" s="17" t="n"/>
      <c r="B66" s="17" t="n"/>
      <c r="C66" s="17" t="n"/>
      <c r="D66" s="17" t="n"/>
      <c r="E66" s="18" t="n"/>
      <c r="F66" s="19" t="n"/>
      <c r="G66" s="19" t="n"/>
      <c r="H66" s="19" t="n"/>
      <c r="I66" s="20" t="n"/>
      <c r="J66" s="34" t="n"/>
      <c r="K66" s="22">
        <f>IF(OR($I66="",$J66=""),"",ROUND($I66*$J66,2))</f>
        <v/>
      </c>
      <c r="L66" s="22">
        <f>IF(OR($I66="",$K66=""),"",ROUND($I66+$K66,2))</f>
        <v/>
      </c>
      <c r="M66" s="20" t="n"/>
      <c r="N66" s="20" t="n"/>
      <c r="O66" s="19" t="n"/>
      <c r="P66" s="18" t="n"/>
      <c r="Q66" s="22">
        <f>IF($L66="","",MAX(0,ROUND($L66-N($M66)-N($N66),2)))</f>
        <v/>
      </c>
      <c r="R66" s="23">
        <f>IF($A66="","",IF($P66="Bloquée","Bloquée",IF($L66="","À compléter",IF($Q66=0,"Payée",IF($H66="","Échéance manquante",IF($H66&lt;Paramètres!$B$2,"En retard",IF($H66&lt;=Paramètres!$B$2+Paramètres!$B$3,"À échéance","À payer")))))))</f>
        <v/>
      </c>
      <c r="S66" s="24" t="n"/>
      <c r="T66">
        <f>IFERROR(IF(Paramètres!D66="","",Paramètres!D66),"")</f>
        <v/>
      </c>
      <c r="U66">
        <f>IFERROR(IF(Paramètres!F66="","",Paramètres!F66),"")</f>
        <v/>
      </c>
    </row>
    <row r="67" ht="26" customHeight="1">
      <c r="A67" s="17" t="n"/>
      <c r="B67" s="17" t="n"/>
      <c r="C67" s="17" t="n"/>
      <c r="D67" s="17" t="n"/>
      <c r="E67" s="18" t="n"/>
      <c r="F67" s="19" t="n"/>
      <c r="G67" s="19" t="n"/>
      <c r="H67" s="19" t="n"/>
      <c r="I67" s="20" t="n"/>
      <c r="J67" s="34" t="n"/>
      <c r="K67" s="22">
        <f>IF(OR($I67="",$J67=""),"",ROUND($I67*$J67,2))</f>
        <v/>
      </c>
      <c r="L67" s="22">
        <f>IF(OR($I67="",$K67=""),"",ROUND($I67+$K67,2))</f>
        <v/>
      </c>
      <c r="M67" s="20" t="n"/>
      <c r="N67" s="20" t="n"/>
      <c r="O67" s="19" t="n"/>
      <c r="P67" s="18" t="n"/>
      <c r="Q67" s="22">
        <f>IF($L67="","",MAX(0,ROUND($L67-N($M67)-N($N67),2)))</f>
        <v/>
      </c>
      <c r="R67" s="23">
        <f>IF($A67="","",IF($P67="Bloquée","Bloquée",IF($L67="","À compléter",IF($Q67=0,"Payée",IF($H67="","Échéance manquante",IF($H67&lt;Paramètres!$B$2,"En retard",IF($H67&lt;=Paramètres!$B$2+Paramètres!$B$3,"À échéance","À payer")))))))</f>
        <v/>
      </c>
      <c r="S67" s="24" t="n"/>
      <c r="T67">
        <f>IFERROR(IF(Paramètres!D67="","",Paramètres!D67),"")</f>
        <v/>
      </c>
      <c r="U67">
        <f>IFERROR(IF(Paramètres!F67="","",Paramètres!F67),"")</f>
        <v/>
      </c>
    </row>
    <row r="68" ht="26" customHeight="1">
      <c r="A68" s="17" t="n"/>
      <c r="B68" s="17" t="n"/>
      <c r="C68" s="17" t="n"/>
      <c r="D68" s="17" t="n"/>
      <c r="E68" s="18" t="n"/>
      <c r="F68" s="19" t="n"/>
      <c r="G68" s="19" t="n"/>
      <c r="H68" s="19" t="n"/>
      <c r="I68" s="20" t="n"/>
      <c r="J68" s="34" t="n"/>
      <c r="K68" s="22">
        <f>IF(OR($I68="",$J68=""),"",ROUND($I68*$J68,2))</f>
        <v/>
      </c>
      <c r="L68" s="22">
        <f>IF(OR($I68="",$K68=""),"",ROUND($I68+$K68,2))</f>
        <v/>
      </c>
      <c r="M68" s="20" t="n"/>
      <c r="N68" s="20" t="n"/>
      <c r="O68" s="19" t="n"/>
      <c r="P68" s="18" t="n"/>
      <c r="Q68" s="22">
        <f>IF($L68="","",MAX(0,ROUND($L68-N($M68)-N($N68),2)))</f>
        <v/>
      </c>
      <c r="R68" s="23">
        <f>IF($A68="","",IF($P68="Bloquée","Bloquée",IF($L68="","À compléter",IF($Q68=0,"Payée",IF($H68="","Échéance manquante",IF($H68&lt;Paramètres!$B$2,"En retard",IF($H68&lt;=Paramètres!$B$2+Paramètres!$B$3,"À échéance","À payer")))))))</f>
        <v/>
      </c>
      <c r="S68" s="24" t="n"/>
      <c r="T68">
        <f>IFERROR(IF(Paramètres!D68="","",Paramètres!D68),"")</f>
        <v/>
      </c>
      <c r="U68">
        <f>IFERROR(IF(Paramètres!F68="","",Paramètres!F68),"")</f>
        <v/>
      </c>
    </row>
    <row r="69" ht="26" customHeight="1">
      <c r="A69" s="17" t="n"/>
      <c r="B69" s="17" t="n"/>
      <c r="C69" s="17" t="n"/>
      <c r="D69" s="17" t="n"/>
      <c r="E69" s="18" t="n"/>
      <c r="F69" s="19" t="n"/>
      <c r="G69" s="19" t="n"/>
      <c r="H69" s="19" t="n"/>
      <c r="I69" s="20" t="n"/>
      <c r="J69" s="34" t="n"/>
      <c r="K69" s="22">
        <f>IF(OR($I69="",$J69=""),"",ROUND($I69*$J69,2))</f>
        <v/>
      </c>
      <c r="L69" s="22">
        <f>IF(OR($I69="",$K69=""),"",ROUND($I69+$K69,2))</f>
        <v/>
      </c>
      <c r="M69" s="20" t="n"/>
      <c r="N69" s="20" t="n"/>
      <c r="O69" s="19" t="n"/>
      <c r="P69" s="18" t="n"/>
      <c r="Q69" s="22">
        <f>IF($L69="","",MAX(0,ROUND($L69-N($M69)-N($N69),2)))</f>
        <v/>
      </c>
      <c r="R69" s="23">
        <f>IF($A69="","",IF($P69="Bloquée","Bloquée",IF($L69="","À compléter",IF($Q69=0,"Payée",IF($H69="","Échéance manquante",IF($H69&lt;Paramètres!$B$2,"En retard",IF($H69&lt;=Paramètres!$B$2+Paramètres!$B$3,"À échéance","À payer")))))))</f>
        <v/>
      </c>
      <c r="S69" s="24" t="n"/>
      <c r="T69">
        <f>IFERROR(IF(Paramètres!D69="","",Paramètres!D69),"")</f>
        <v/>
      </c>
      <c r="U69">
        <f>IFERROR(IF(Paramètres!F69="","",Paramètres!F69),"")</f>
        <v/>
      </c>
    </row>
    <row r="70" ht="26" customHeight="1">
      <c r="A70" s="17" t="n"/>
      <c r="B70" s="17" t="n"/>
      <c r="C70" s="17" t="n"/>
      <c r="D70" s="17" t="n"/>
      <c r="E70" s="18" t="n"/>
      <c r="F70" s="19" t="n"/>
      <c r="G70" s="19" t="n"/>
      <c r="H70" s="19" t="n"/>
      <c r="I70" s="20" t="n"/>
      <c r="J70" s="34" t="n"/>
      <c r="K70" s="22">
        <f>IF(OR($I70="",$J70=""),"",ROUND($I70*$J70,2))</f>
        <v/>
      </c>
      <c r="L70" s="22">
        <f>IF(OR($I70="",$K70=""),"",ROUND($I70+$K70,2))</f>
        <v/>
      </c>
      <c r="M70" s="20" t="n"/>
      <c r="N70" s="20" t="n"/>
      <c r="O70" s="19" t="n"/>
      <c r="P70" s="18" t="n"/>
      <c r="Q70" s="22">
        <f>IF($L70="","",MAX(0,ROUND($L70-N($M70)-N($N70),2)))</f>
        <v/>
      </c>
      <c r="R70" s="23">
        <f>IF($A70="","",IF($P70="Bloquée","Bloquée",IF($L70="","À compléter",IF($Q70=0,"Payée",IF($H70="","Échéance manquante",IF($H70&lt;Paramètres!$B$2,"En retard",IF($H70&lt;=Paramètres!$B$2+Paramètres!$B$3,"À échéance","À payer")))))))</f>
        <v/>
      </c>
      <c r="S70" s="24" t="n"/>
      <c r="T70">
        <f>IFERROR(IF(Paramètres!D70="","",Paramètres!D70),"")</f>
        <v/>
      </c>
      <c r="U70">
        <f>IFERROR(IF(Paramètres!F70="","",Paramètres!F70),"")</f>
        <v/>
      </c>
    </row>
    <row r="71" ht="26" customHeight="1">
      <c r="A71" s="17" t="n"/>
      <c r="B71" s="17" t="n"/>
      <c r="C71" s="17" t="n"/>
      <c r="D71" s="17" t="n"/>
      <c r="E71" s="18" t="n"/>
      <c r="F71" s="19" t="n"/>
      <c r="G71" s="19" t="n"/>
      <c r="H71" s="19" t="n"/>
      <c r="I71" s="20" t="n"/>
      <c r="J71" s="34" t="n"/>
      <c r="K71" s="22">
        <f>IF(OR($I71="",$J71=""),"",ROUND($I71*$J71,2))</f>
        <v/>
      </c>
      <c r="L71" s="22">
        <f>IF(OR($I71="",$K71=""),"",ROUND($I71+$K71,2))</f>
        <v/>
      </c>
      <c r="M71" s="20" t="n"/>
      <c r="N71" s="20" t="n"/>
      <c r="O71" s="19" t="n"/>
      <c r="P71" s="18" t="n"/>
      <c r="Q71" s="22">
        <f>IF($L71="","",MAX(0,ROUND($L71-N($M71)-N($N71),2)))</f>
        <v/>
      </c>
      <c r="R71" s="23">
        <f>IF($A71="","",IF($P71="Bloquée","Bloquée",IF($L71="","À compléter",IF($Q71=0,"Payée",IF($H71="","Échéance manquante",IF($H71&lt;Paramètres!$B$2,"En retard",IF($H71&lt;=Paramètres!$B$2+Paramètres!$B$3,"À échéance","À payer")))))))</f>
        <v/>
      </c>
      <c r="S71" s="24" t="n"/>
      <c r="T71">
        <f>IFERROR(IF(Paramètres!D71="","",Paramètres!D71),"")</f>
        <v/>
      </c>
      <c r="U71">
        <f>IFERROR(IF(Paramètres!F71="","",Paramètres!F71),"")</f>
        <v/>
      </c>
    </row>
    <row r="72" ht="26" customHeight="1">
      <c r="A72" s="17" t="n"/>
      <c r="B72" s="17" t="n"/>
      <c r="C72" s="17" t="n"/>
      <c r="D72" s="17" t="n"/>
      <c r="E72" s="18" t="n"/>
      <c r="F72" s="19" t="n"/>
      <c r="G72" s="19" t="n"/>
      <c r="H72" s="19" t="n"/>
      <c r="I72" s="20" t="n"/>
      <c r="J72" s="34" t="n"/>
      <c r="K72" s="22">
        <f>IF(OR($I72="",$J72=""),"",ROUND($I72*$J72,2))</f>
        <v/>
      </c>
      <c r="L72" s="22">
        <f>IF(OR($I72="",$K72=""),"",ROUND($I72+$K72,2))</f>
        <v/>
      </c>
      <c r="M72" s="20" t="n"/>
      <c r="N72" s="20" t="n"/>
      <c r="O72" s="19" t="n"/>
      <c r="P72" s="18" t="n"/>
      <c r="Q72" s="22">
        <f>IF($L72="","",MAX(0,ROUND($L72-N($M72)-N($N72),2)))</f>
        <v/>
      </c>
      <c r="R72" s="23">
        <f>IF($A72="","",IF($P72="Bloquée","Bloquée",IF($L72="","À compléter",IF($Q72=0,"Payée",IF($H72="","Échéance manquante",IF($H72&lt;Paramètres!$B$2,"En retard",IF($H72&lt;=Paramètres!$B$2+Paramètres!$B$3,"À échéance","À payer")))))))</f>
        <v/>
      </c>
      <c r="S72" s="24" t="n"/>
      <c r="T72">
        <f>IFERROR(IF(Paramètres!D72="","",Paramètres!D72),"")</f>
        <v/>
      </c>
      <c r="U72">
        <f>IFERROR(IF(Paramètres!F72="","",Paramètres!F72),"")</f>
        <v/>
      </c>
    </row>
    <row r="73" ht="26" customHeight="1">
      <c r="A73" s="17" t="n"/>
      <c r="B73" s="17" t="n"/>
      <c r="C73" s="17" t="n"/>
      <c r="D73" s="17" t="n"/>
      <c r="E73" s="18" t="n"/>
      <c r="F73" s="19" t="n"/>
      <c r="G73" s="19" t="n"/>
      <c r="H73" s="19" t="n"/>
      <c r="I73" s="20" t="n"/>
      <c r="J73" s="34" t="n"/>
      <c r="K73" s="22">
        <f>IF(OR($I73="",$J73=""),"",ROUND($I73*$J73,2))</f>
        <v/>
      </c>
      <c r="L73" s="22">
        <f>IF(OR($I73="",$K73=""),"",ROUND($I73+$K73,2))</f>
        <v/>
      </c>
      <c r="M73" s="20" t="n"/>
      <c r="N73" s="20" t="n"/>
      <c r="O73" s="19" t="n"/>
      <c r="P73" s="18" t="n"/>
      <c r="Q73" s="22">
        <f>IF($L73="","",MAX(0,ROUND($L73-N($M73)-N($N73),2)))</f>
        <v/>
      </c>
      <c r="R73" s="23">
        <f>IF($A73="","",IF($P73="Bloquée","Bloquée",IF($L73="","À compléter",IF($Q73=0,"Payée",IF($H73="","Échéance manquante",IF($H73&lt;Paramètres!$B$2,"En retard",IF($H73&lt;=Paramètres!$B$2+Paramètres!$B$3,"À échéance","À payer")))))))</f>
        <v/>
      </c>
      <c r="S73" s="24" t="n"/>
      <c r="T73">
        <f>IFERROR(IF(Paramètres!D73="","",Paramètres!D73),"")</f>
        <v/>
      </c>
      <c r="U73">
        <f>IFERROR(IF(Paramètres!F73="","",Paramètres!F73),"")</f>
        <v/>
      </c>
    </row>
    <row r="74" ht="26" customHeight="1">
      <c r="A74" s="17" t="n"/>
      <c r="B74" s="17" t="n"/>
      <c r="C74" s="17" t="n"/>
      <c r="D74" s="17" t="n"/>
      <c r="E74" s="18" t="n"/>
      <c r="F74" s="19" t="n"/>
      <c r="G74" s="19" t="n"/>
      <c r="H74" s="19" t="n"/>
      <c r="I74" s="20" t="n"/>
      <c r="J74" s="34" t="n"/>
      <c r="K74" s="22">
        <f>IF(OR($I74="",$J74=""),"",ROUND($I74*$J74,2))</f>
        <v/>
      </c>
      <c r="L74" s="22">
        <f>IF(OR($I74="",$K74=""),"",ROUND($I74+$K74,2))</f>
        <v/>
      </c>
      <c r="M74" s="20" t="n"/>
      <c r="N74" s="20" t="n"/>
      <c r="O74" s="19" t="n"/>
      <c r="P74" s="18" t="n"/>
      <c r="Q74" s="22">
        <f>IF($L74="","",MAX(0,ROUND($L74-N($M74)-N($N74),2)))</f>
        <v/>
      </c>
      <c r="R74" s="23">
        <f>IF($A74="","",IF($P74="Bloquée","Bloquée",IF($L74="","À compléter",IF($Q74=0,"Payée",IF($H74="","Échéance manquante",IF($H74&lt;Paramètres!$B$2,"En retard",IF($H74&lt;=Paramètres!$B$2+Paramètres!$B$3,"À échéance","À payer")))))))</f>
        <v/>
      </c>
      <c r="S74" s="24" t="n"/>
      <c r="T74">
        <f>IFERROR(IF(Paramètres!D74="","",Paramètres!D74),"")</f>
        <v/>
      </c>
      <c r="U74">
        <f>IFERROR(IF(Paramètres!F74="","",Paramètres!F74),"")</f>
        <v/>
      </c>
    </row>
    <row r="75" ht="26" customHeight="1">
      <c r="A75" s="17" t="n"/>
      <c r="B75" s="17" t="n"/>
      <c r="C75" s="17" t="n"/>
      <c r="D75" s="17" t="n"/>
      <c r="E75" s="18" t="n"/>
      <c r="F75" s="19" t="n"/>
      <c r="G75" s="19" t="n"/>
      <c r="H75" s="19" t="n"/>
      <c r="I75" s="20" t="n"/>
      <c r="J75" s="34" t="n"/>
      <c r="K75" s="22">
        <f>IF(OR($I75="",$J75=""),"",ROUND($I75*$J75,2))</f>
        <v/>
      </c>
      <c r="L75" s="22">
        <f>IF(OR($I75="",$K75=""),"",ROUND($I75+$K75,2))</f>
        <v/>
      </c>
      <c r="M75" s="20" t="n"/>
      <c r="N75" s="20" t="n"/>
      <c r="O75" s="19" t="n"/>
      <c r="P75" s="18" t="n"/>
      <c r="Q75" s="22">
        <f>IF($L75="","",MAX(0,ROUND($L75-N($M75)-N($N75),2)))</f>
        <v/>
      </c>
      <c r="R75" s="23">
        <f>IF($A75="","",IF($P75="Bloquée","Bloquée",IF($L75="","À compléter",IF($Q75=0,"Payée",IF($H75="","Échéance manquante",IF($H75&lt;Paramètres!$B$2,"En retard",IF($H75&lt;=Paramètres!$B$2+Paramètres!$B$3,"À échéance","À payer")))))))</f>
        <v/>
      </c>
      <c r="S75" s="24" t="n"/>
      <c r="T75">
        <f>IFERROR(IF(Paramètres!D75="","",Paramètres!D75),"")</f>
        <v/>
      </c>
      <c r="U75">
        <f>IFERROR(IF(Paramètres!F75="","",Paramètres!F75),"")</f>
        <v/>
      </c>
    </row>
    <row r="76" ht="26" customHeight="1">
      <c r="A76" s="17" t="n"/>
      <c r="B76" s="17" t="n"/>
      <c r="C76" s="17" t="n"/>
      <c r="D76" s="17" t="n"/>
      <c r="E76" s="18" t="n"/>
      <c r="F76" s="19" t="n"/>
      <c r="G76" s="19" t="n"/>
      <c r="H76" s="19" t="n"/>
      <c r="I76" s="20" t="n"/>
      <c r="J76" s="34" t="n"/>
      <c r="K76" s="22">
        <f>IF(OR($I76="",$J76=""),"",ROUND($I76*$J76,2))</f>
        <v/>
      </c>
      <c r="L76" s="22">
        <f>IF(OR($I76="",$K76=""),"",ROUND($I76+$K76,2))</f>
        <v/>
      </c>
      <c r="M76" s="20" t="n"/>
      <c r="N76" s="20" t="n"/>
      <c r="O76" s="19" t="n"/>
      <c r="P76" s="18" t="n"/>
      <c r="Q76" s="22">
        <f>IF($L76="","",MAX(0,ROUND($L76-N($M76)-N($N76),2)))</f>
        <v/>
      </c>
      <c r="R76" s="23">
        <f>IF($A76="","",IF($P76="Bloquée","Bloquée",IF($L76="","À compléter",IF($Q76=0,"Payée",IF($H76="","Échéance manquante",IF($H76&lt;Paramètres!$B$2,"En retard",IF($H76&lt;=Paramètres!$B$2+Paramètres!$B$3,"À échéance","À payer")))))))</f>
        <v/>
      </c>
      <c r="S76" s="24" t="n"/>
      <c r="T76">
        <f>IFERROR(IF(Paramètres!D76="","",Paramètres!D76),"")</f>
        <v/>
      </c>
      <c r="U76">
        <f>IFERROR(IF(Paramètres!F76="","",Paramètres!F76),"")</f>
        <v/>
      </c>
    </row>
    <row r="77" ht="26" customHeight="1">
      <c r="A77" s="17" t="n"/>
      <c r="B77" s="17" t="n"/>
      <c r="C77" s="17" t="n"/>
      <c r="D77" s="17" t="n"/>
      <c r="E77" s="18" t="n"/>
      <c r="F77" s="19" t="n"/>
      <c r="G77" s="19" t="n"/>
      <c r="H77" s="19" t="n"/>
      <c r="I77" s="20" t="n"/>
      <c r="J77" s="34" t="n"/>
      <c r="K77" s="22">
        <f>IF(OR($I77="",$J77=""),"",ROUND($I77*$J77,2))</f>
        <v/>
      </c>
      <c r="L77" s="22">
        <f>IF(OR($I77="",$K77=""),"",ROUND($I77+$K77,2))</f>
        <v/>
      </c>
      <c r="M77" s="20" t="n"/>
      <c r="N77" s="20" t="n"/>
      <c r="O77" s="19" t="n"/>
      <c r="P77" s="18" t="n"/>
      <c r="Q77" s="22">
        <f>IF($L77="","",MAX(0,ROUND($L77-N($M77)-N($N77),2)))</f>
        <v/>
      </c>
      <c r="R77" s="23">
        <f>IF($A77="","",IF($P77="Bloquée","Bloquée",IF($L77="","À compléter",IF($Q77=0,"Payée",IF($H77="","Échéance manquante",IF($H77&lt;Paramètres!$B$2,"En retard",IF($H77&lt;=Paramètres!$B$2+Paramètres!$B$3,"À échéance","À payer")))))))</f>
        <v/>
      </c>
      <c r="S77" s="24" t="n"/>
      <c r="T77">
        <f>IFERROR(IF(Paramètres!D77="","",Paramètres!D77),"")</f>
        <v/>
      </c>
      <c r="U77">
        <f>IFERROR(IF(Paramètres!F77="","",Paramètres!F77),"")</f>
        <v/>
      </c>
    </row>
    <row r="78" ht="26" customHeight="1">
      <c r="A78" s="17" t="n"/>
      <c r="B78" s="17" t="n"/>
      <c r="C78" s="17" t="n"/>
      <c r="D78" s="17" t="n"/>
      <c r="E78" s="18" t="n"/>
      <c r="F78" s="19" t="n"/>
      <c r="G78" s="19" t="n"/>
      <c r="H78" s="19" t="n"/>
      <c r="I78" s="20" t="n"/>
      <c r="J78" s="34" t="n"/>
      <c r="K78" s="22">
        <f>IF(OR($I78="",$J78=""),"",ROUND($I78*$J78,2))</f>
        <v/>
      </c>
      <c r="L78" s="22">
        <f>IF(OR($I78="",$K78=""),"",ROUND($I78+$K78,2))</f>
        <v/>
      </c>
      <c r="M78" s="20" t="n"/>
      <c r="N78" s="20" t="n"/>
      <c r="O78" s="19" t="n"/>
      <c r="P78" s="18" t="n"/>
      <c r="Q78" s="22">
        <f>IF($L78="","",MAX(0,ROUND($L78-N($M78)-N($N78),2)))</f>
        <v/>
      </c>
      <c r="R78" s="23">
        <f>IF($A78="","",IF($P78="Bloquée","Bloquée",IF($L78="","À compléter",IF($Q78=0,"Payée",IF($H78="","Échéance manquante",IF($H78&lt;Paramètres!$B$2,"En retard",IF($H78&lt;=Paramètres!$B$2+Paramètres!$B$3,"À échéance","À payer")))))))</f>
        <v/>
      </c>
      <c r="S78" s="24" t="n"/>
      <c r="T78">
        <f>IFERROR(IF(Paramètres!D78="","",Paramètres!D78),"")</f>
        <v/>
      </c>
      <c r="U78">
        <f>IFERROR(IF(Paramètres!F78="","",Paramètres!F78),"")</f>
        <v/>
      </c>
    </row>
    <row r="79" ht="26" customHeight="1">
      <c r="A79" s="17" t="n"/>
      <c r="B79" s="17" t="n"/>
      <c r="C79" s="17" t="n"/>
      <c r="D79" s="17" t="n"/>
      <c r="E79" s="18" t="n"/>
      <c r="F79" s="19" t="n"/>
      <c r="G79" s="19" t="n"/>
      <c r="H79" s="19" t="n"/>
      <c r="I79" s="20" t="n"/>
      <c r="J79" s="34" t="n"/>
      <c r="K79" s="22">
        <f>IF(OR($I79="",$J79=""),"",ROUND($I79*$J79,2))</f>
        <v/>
      </c>
      <c r="L79" s="22">
        <f>IF(OR($I79="",$K79=""),"",ROUND($I79+$K79,2))</f>
        <v/>
      </c>
      <c r="M79" s="20" t="n"/>
      <c r="N79" s="20" t="n"/>
      <c r="O79" s="19" t="n"/>
      <c r="P79" s="18" t="n"/>
      <c r="Q79" s="22">
        <f>IF($L79="","",MAX(0,ROUND($L79-N($M79)-N($N79),2)))</f>
        <v/>
      </c>
      <c r="R79" s="23">
        <f>IF($A79="","",IF($P79="Bloquée","Bloquée",IF($L79="","À compléter",IF($Q79=0,"Payée",IF($H79="","Échéance manquante",IF($H79&lt;Paramètres!$B$2,"En retard",IF($H79&lt;=Paramètres!$B$2+Paramètres!$B$3,"À échéance","À payer")))))))</f>
        <v/>
      </c>
      <c r="S79" s="24" t="n"/>
      <c r="T79">
        <f>IFERROR(IF(Paramètres!D79="","",Paramètres!D79),"")</f>
        <v/>
      </c>
      <c r="U79">
        <f>IFERROR(IF(Paramètres!F79="","",Paramètres!F79),"")</f>
        <v/>
      </c>
    </row>
    <row r="80" ht="26" customHeight="1">
      <c r="A80" s="17" t="n"/>
      <c r="B80" s="17" t="n"/>
      <c r="C80" s="17" t="n"/>
      <c r="D80" s="17" t="n"/>
      <c r="E80" s="18" t="n"/>
      <c r="F80" s="19" t="n"/>
      <c r="G80" s="19" t="n"/>
      <c r="H80" s="19" t="n"/>
      <c r="I80" s="20" t="n"/>
      <c r="J80" s="34" t="n"/>
      <c r="K80" s="22">
        <f>IF(OR($I80="",$J80=""),"",ROUND($I80*$J80,2))</f>
        <v/>
      </c>
      <c r="L80" s="22">
        <f>IF(OR($I80="",$K80=""),"",ROUND($I80+$K80,2))</f>
        <v/>
      </c>
      <c r="M80" s="20" t="n"/>
      <c r="N80" s="20" t="n"/>
      <c r="O80" s="19" t="n"/>
      <c r="P80" s="18" t="n"/>
      <c r="Q80" s="22">
        <f>IF($L80="","",MAX(0,ROUND($L80-N($M80)-N($N80),2)))</f>
        <v/>
      </c>
      <c r="R80" s="23">
        <f>IF($A80="","",IF($P80="Bloquée","Bloquée",IF($L80="","À compléter",IF($Q80=0,"Payée",IF($H80="","Échéance manquante",IF($H80&lt;Paramètres!$B$2,"En retard",IF($H80&lt;=Paramètres!$B$2+Paramètres!$B$3,"À échéance","À payer")))))))</f>
        <v/>
      </c>
      <c r="S80" s="24" t="n"/>
      <c r="T80">
        <f>IFERROR(IF(Paramètres!D80="","",Paramètres!D80),"")</f>
        <v/>
      </c>
      <c r="U80">
        <f>IFERROR(IF(Paramètres!F80="","",Paramètres!F80),"")</f>
        <v/>
      </c>
    </row>
    <row r="81" ht="26" customHeight="1">
      <c r="A81" s="17" t="n"/>
      <c r="B81" s="17" t="n"/>
      <c r="C81" s="17" t="n"/>
      <c r="D81" s="17" t="n"/>
      <c r="E81" s="18" t="n"/>
      <c r="F81" s="19" t="n"/>
      <c r="G81" s="19" t="n"/>
      <c r="H81" s="19" t="n"/>
      <c r="I81" s="20" t="n"/>
      <c r="J81" s="34" t="n"/>
      <c r="K81" s="22">
        <f>IF(OR($I81="",$J81=""),"",ROUND($I81*$J81,2))</f>
        <v/>
      </c>
      <c r="L81" s="22">
        <f>IF(OR($I81="",$K81=""),"",ROUND($I81+$K81,2))</f>
        <v/>
      </c>
      <c r="M81" s="20" t="n"/>
      <c r="N81" s="20" t="n"/>
      <c r="O81" s="19" t="n"/>
      <c r="P81" s="18" t="n"/>
      <c r="Q81" s="22">
        <f>IF($L81="","",MAX(0,ROUND($L81-N($M81)-N($N81),2)))</f>
        <v/>
      </c>
      <c r="R81" s="23">
        <f>IF($A81="","",IF($P81="Bloquée","Bloquée",IF($L81="","À compléter",IF($Q81=0,"Payée",IF($H81="","Échéance manquante",IF($H81&lt;Paramètres!$B$2,"En retard",IF($H81&lt;=Paramètres!$B$2+Paramètres!$B$3,"À échéance","À payer")))))))</f>
        <v/>
      </c>
      <c r="S81" s="24" t="n"/>
      <c r="T81">
        <f>IFERROR(IF(Paramètres!D81="","",Paramètres!D81),"")</f>
        <v/>
      </c>
      <c r="U81">
        <f>IFERROR(IF(Paramètres!F81="","",Paramètres!F81),"")</f>
        <v/>
      </c>
    </row>
    <row r="82" ht="26" customHeight="1">
      <c r="A82" s="17" t="n"/>
      <c r="B82" s="17" t="n"/>
      <c r="C82" s="17" t="n"/>
      <c r="D82" s="17" t="n"/>
      <c r="E82" s="18" t="n"/>
      <c r="F82" s="19" t="n"/>
      <c r="G82" s="19" t="n"/>
      <c r="H82" s="19" t="n"/>
      <c r="I82" s="20" t="n"/>
      <c r="J82" s="34" t="n"/>
      <c r="K82" s="22">
        <f>IF(OR($I82="",$J82=""),"",ROUND($I82*$J82,2))</f>
        <v/>
      </c>
      <c r="L82" s="22">
        <f>IF(OR($I82="",$K82=""),"",ROUND($I82+$K82,2))</f>
        <v/>
      </c>
      <c r="M82" s="20" t="n"/>
      <c r="N82" s="20" t="n"/>
      <c r="O82" s="19" t="n"/>
      <c r="P82" s="18" t="n"/>
      <c r="Q82" s="22">
        <f>IF($L82="","",MAX(0,ROUND($L82-N($M82)-N($N82),2)))</f>
        <v/>
      </c>
      <c r="R82" s="23">
        <f>IF($A82="","",IF($P82="Bloquée","Bloquée",IF($L82="","À compléter",IF($Q82=0,"Payée",IF($H82="","Échéance manquante",IF($H82&lt;Paramètres!$B$2,"En retard",IF($H82&lt;=Paramètres!$B$2+Paramètres!$B$3,"À échéance","À payer")))))))</f>
        <v/>
      </c>
      <c r="S82" s="24" t="n"/>
      <c r="T82">
        <f>IFERROR(IF(Paramètres!D82="","",Paramètres!D82),"")</f>
        <v/>
      </c>
      <c r="U82">
        <f>IFERROR(IF(Paramètres!F82="","",Paramètres!F82),"")</f>
        <v/>
      </c>
    </row>
    <row r="83" ht="26" customHeight="1">
      <c r="A83" s="17" t="n"/>
      <c r="B83" s="17" t="n"/>
      <c r="C83" s="17" t="n"/>
      <c r="D83" s="17" t="n"/>
      <c r="E83" s="18" t="n"/>
      <c r="F83" s="19" t="n"/>
      <c r="G83" s="19" t="n"/>
      <c r="H83" s="19" t="n"/>
      <c r="I83" s="20" t="n"/>
      <c r="J83" s="34" t="n"/>
      <c r="K83" s="22">
        <f>IF(OR($I83="",$J83=""),"",ROUND($I83*$J83,2))</f>
        <v/>
      </c>
      <c r="L83" s="22">
        <f>IF(OR($I83="",$K83=""),"",ROUND($I83+$K83,2))</f>
        <v/>
      </c>
      <c r="M83" s="20" t="n"/>
      <c r="N83" s="20" t="n"/>
      <c r="O83" s="19" t="n"/>
      <c r="P83" s="18" t="n"/>
      <c r="Q83" s="22">
        <f>IF($L83="","",MAX(0,ROUND($L83-N($M83)-N($N83),2)))</f>
        <v/>
      </c>
      <c r="R83" s="23">
        <f>IF($A83="","",IF($P83="Bloquée","Bloquée",IF($L83="","À compléter",IF($Q83=0,"Payée",IF($H83="","Échéance manquante",IF($H83&lt;Paramètres!$B$2,"En retard",IF($H83&lt;=Paramètres!$B$2+Paramètres!$B$3,"À échéance","À payer")))))))</f>
        <v/>
      </c>
      <c r="S83" s="24" t="n"/>
      <c r="T83">
        <f>IFERROR(IF(Paramètres!D83="","",Paramètres!D83),"")</f>
        <v/>
      </c>
      <c r="U83">
        <f>IFERROR(IF(Paramètres!F83="","",Paramètres!F83),"")</f>
        <v/>
      </c>
    </row>
    <row r="84" ht="26" customHeight="1">
      <c r="A84" s="17" t="n"/>
      <c r="B84" s="17" t="n"/>
      <c r="C84" s="17" t="n"/>
      <c r="D84" s="17" t="n"/>
      <c r="E84" s="18" t="n"/>
      <c r="F84" s="19" t="n"/>
      <c r="G84" s="19" t="n"/>
      <c r="H84" s="19" t="n"/>
      <c r="I84" s="20" t="n"/>
      <c r="J84" s="34" t="n"/>
      <c r="K84" s="22">
        <f>IF(OR($I84="",$J84=""),"",ROUND($I84*$J84,2))</f>
        <v/>
      </c>
      <c r="L84" s="22">
        <f>IF(OR($I84="",$K84=""),"",ROUND($I84+$K84,2))</f>
        <v/>
      </c>
      <c r="M84" s="20" t="n"/>
      <c r="N84" s="20" t="n"/>
      <c r="O84" s="19" t="n"/>
      <c r="P84" s="18" t="n"/>
      <c r="Q84" s="22">
        <f>IF($L84="","",MAX(0,ROUND($L84-N($M84)-N($N84),2)))</f>
        <v/>
      </c>
      <c r="R84" s="23">
        <f>IF($A84="","",IF($P84="Bloquée","Bloquée",IF($L84="","À compléter",IF($Q84=0,"Payée",IF($H84="","Échéance manquante",IF($H84&lt;Paramètres!$B$2,"En retard",IF($H84&lt;=Paramètres!$B$2+Paramètres!$B$3,"À échéance","À payer")))))))</f>
        <v/>
      </c>
      <c r="S84" s="24" t="n"/>
      <c r="T84">
        <f>IFERROR(IF(Paramètres!D84="","",Paramètres!D84),"")</f>
        <v/>
      </c>
      <c r="U84">
        <f>IFERROR(IF(Paramètres!F84="","",Paramètres!F84),"")</f>
        <v/>
      </c>
    </row>
    <row r="85" ht="26" customHeight="1">
      <c r="A85" s="17" t="n"/>
      <c r="B85" s="17" t="n"/>
      <c r="C85" s="17" t="n"/>
      <c r="D85" s="17" t="n"/>
      <c r="E85" s="18" t="n"/>
      <c r="F85" s="19" t="n"/>
      <c r="G85" s="19" t="n"/>
      <c r="H85" s="19" t="n"/>
      <c r="I85" s="20" t="n"/>
      <c r="J85" s="34" t="n"/>
      <c r="K85" s="22">
        <f>IF(OR($I85="",$J85=""),"",ROUND($I85*$J85,2))</f>
        <v/>
      </c>
      <c r="L85" s="22">
        <f>IF(OR($I85="",$K85=""),"",ROUND($I85+$K85,2))</f>
        <v/>
      </c>
      <c r="M85" s="20" t="n"/>
      <c r="N85" s="20" t="n"/>
      <c r="O85" s="19" t="n"/>
      <c r="P85" s="18" t="n"/>
      <c r="Q85" s="22">
        <f>IF($L85="","",MAX(0,ROUND($L85-N($M85)-N($N85),2)))</f>
        <v/>
      </c>
      <c r="R85" s="23">
        <f>IF($A85="","",IF($P85="Bloquée","Bloquée",IF($L85="","À compléter",IF($Q85=0,"Payée",IF($H85="","Échéance manquante",IF($H85&lt;Paramètres!$B$2,"En retard",IF($H85&lt;=Paramètres!$B$2+Paramètres!$B$3,"À échéance","À payer")))))))</f>
        <v/>
      </c>
      <c r="S85" s="24" t="n"/>
      <c r="T85">
        <f>IFERROR(IF(Paramètres!D85="","",Paramètres!D85),"")</f>
        <v/>
      </c>
      <c r="U85">
        <f>IFERROR(IF(Paramètres!F85="","",Paramètres!F85),"")</f>
        <v/>
      </c>
    </row>
    <row r="86" ht="26" customHeight="1">
      <c r="A86" s="17" t="n"/>
      <c r="B86" s="17" t="n"/>
      <c r="C86" s="17" t="n"/>
      <c r="D86" s="17" t="n"/>
      <c r="E86" s="18" t="n"/>
      <c r="F86" s="19" t="n"/>
      <c r="G86" s="19" t="n"/>
      <c r="H86" s="19" t="n"/>
      <c r="I86" s="20" t="n"/>
      <c r="J86" s="34" t="n"/>
      <c r="K86" s="22">
        <f>IF(OR($I86="",$J86=""),"",ROUND($I86*$J86,2))</f>
        <v/>
      </c>
      <c r="L86" s="22">
        <f>IF(OR($I86="",$K86=""),"",ROUND($I86+$K86,2))</f>
        <v/>
      </c>
      <c r="M86" s="20" t="n"/>
      <c r="N86" s="20" t="n"/>
      <c r="O86" s="19" t="n"/>
      <c r="P86" s="18" t="n"/>
      <c r="Q86" s="22">
        <f>IF($L86="","",MAX(0,ROUND($L86-N($M86)-N($N86),2)))</f>
        <v/>
      </c>
      <c r="R86" s="23">
        <f>IF($A86="","",IF($P86="Bloquée","Bloquée",IF($L86="","À compléter",IF($Q86=0,"Payée",IF($H86="","Échéance manquante",IF($H86&lt;Paramètres!$B$2,"En retard",IF($H86&lt;=Paramètres!$B$2+Paramètres!$B$3,"À échéance","À payer")))))))</f>
        <v/>
      </c>
      <c r="S86" s="24" t="n"/>
      <c r="T86">
        <f>IFERROR(IF(Paramètres!D86="","",Paramètres!D86),"")</f>
        <v/>
      </c>
      <c r="U86">
        <f>IFERROR(IF(Paramètres!F86="","",Paramètres!F86),"")</f>
        <v/>
      </c>
    </row>
    <row r="87" ht="26" customHeight="1">
      <c r="A87" s="17" t="n"/>
      <c r="B87" s="17" t="n"/>
      <c r="C87" s="17" t="n"/>
      <c r="D87" s="17" t="n"/>
      <c r="E87" s="18" t="n"/>
      <c r="F87" s="19" t="n"/>
      <c r="G87" s="19" t="n"/>
      <c r="H87" s="19" t="n"/>
      <c r="I87" s="20" t="n"/>
      <c r="J87" s="34" t="n"/>
      <c r="K87" s="22">
        <f>IF(OR($I87="",$J87=""),"",ROUND($I87*$J87,2))</f>
        <v/>
      </c>
      <c r="L87" s="22">
        <f>IF(OR($I87="",$K87=""),"",ROUND($I87+$K87,2))</f>
        <v/>
      </c>
      <c r="M87" s="20" t="n"/>
      <c r="N87" s="20" t="n"/>
      <c r="O87" s="19" t="n"/>
      <c r="P87" s="18" t="n"/>
      <c r="Q87" s="22">
        <f>IF($L87="","",MAX(0,ROUND($L87-N($M87)-N($N87),2)))</f>
        <v/>
      </c>
      <c r="R87" s="23">
        <f>IF($A87="","",IF($P87="Bloquée","Bloquée",IF($L87="","À compléter",IF($Q87=0,"Payée",IF($H87="","Échéance manquante",IF($H87&lt;Paramètres!$B$2,"En retard",IF($H87&lt;=Paramètres!$B$2+Paramètres!$B$3,"À échéance","À payer")))))))</f>
        <v/>
      </c>
      <c r="S87" s="24" t="n"/>
      <c r="T87">
        <f>IFERROR(IF(Paramètres!D87="","",Paramètres!D87),"")</f>
        <v/>
      </c>
      <c r="U87">
        <f>IFERROR(IF(Paramètres!F87="","",Paramètres!F87),"")</f>
        <v/>
      </c>
    </row>
    <row r="88" ht="26" customHeight="1">
      <c r="A88" s="17" t="n"/>
      <c r="B88" s="17" t="n"/>
      <c r="C88" s="17" t="n"/>
      <c r="D88" s="17" t="n"/>
      <c r="E88" s="18" t="n"/>
      <c r="F88" s="19" t="n"/>
      <c r="G88" s="19" t="n"/>
      <c r="H88" s="19" t="n"/>
      <c r="I88" s="20" t="n"/>
      <c r="J88" s="34" t="n"/>
      <c r="K88" s="22">
        <f>IF(OR($I88="",$J88=""),"",ROUND($I88*$J88,2))</f>
        <v/>
      </c>
      <c r="L88" s="22">
        <f>IF(OR($I88="",$K88=""),"",ROUND($I88+$K88,2))</f>
        <v/>
      </c>
      <c r="M88" s="20" t="n"/>
      <c r="N88" s="20" t="n"/>
      <c r="O88" s="19" t="n"/>
      <c r="P88" s="18" t="n"/>
      <c r="Q88" s="22">
        <f>IF($L88="","",MAX(0,ROUND($L88-N($M88)-N($N88),2)))</f>
        <v/>
      </c>
      <c r="R88" s="23">
        <f>IF($A88="","",IF($P88="Bloquée","Bloquée",IF($L88="","À compléter",IF($Q88=0,"Payée",IF($H88="","Échéance manquante",IF($H88&lt;Paramètres!$B$2,"En retard",IF($H88&lt;=Paramètres!$B$2+Paramètres!$B$3,"À échéance","À payer")))))))</f>
        <v/>
      </c>
      <c r="S88" s="24" t="n"/>
      <c r="T88">
        <f>IFERROR(IF(Paramètres!D88="","",Paramètres!D88),"")</f>
        <v/>
      </c>
      <c r="U88">
        <f>IFERROR(IF(Paramètres!F88="","",Paramètres!F88),"")</f>
        <v/>
      </c>
    </row>
    <row r="89" ht="26" customHeight="1">
      <c r="A89" s="17" t="n"/>
      <c r="B89" s="17" t="n"/>
      <c r="C89" s="17" t="n"/>
      <c r="D89" s="17" t="n"/>
      <c r="E89" s="18" t="n"/>
      <c r="F89" s="19" t="n"/>
      <c r="G89" s="19" t="n"/>
      <c r="H89" s="19" t="n"/>
      <c r="I89" s="20" t="n"/>
      <c r="J89" s="34" t="n"/>
      <c r="K89" s="22">
        <f>IF(OR($I89="",$J89=""),"",ROUND($I89*$J89,2))</f>
        <v/>
      </c>
      <c r="L89" s="22">
        <f>IF(OR($I89="",$K89=""),"",ROUND($I89+$K89,2))</f>
        <v/>
      </c>
      <c r="M89" s="20" t="n"/>
      <c r="N89" s="20" t="n"/>
      <c r="O89" s="19" t="n"/>
      <c r="P89" s="18" t="n"/>
      <c r="Q89" s="22">
        <f>IF($L89="","",MAX(0,ROUND($L89-N($M89)-N($N89),2)))</f>
        <v/>
      </c>
      <c r="R89" s="23">
        <f>IF($A89="","",IF($P89="Bloquée","Bloquée",IF($L89="","À compléter",IF($Q89=0,"Payée",IF($H89="","Échéance manquante",IF($H89&lt;Paramètres!$B$2,"En retard",IF($H89&lt;=Paramètres!$B$2+Paramètres!$B$3,"À échéance","À payer")))))))</f>
        <v/>
      </c>
      <c r="S89" s="24" t="n"/>
      <c r="T89">
        <f>IFERROR(IF(Paramètres!D89="","",Paramètres!D89),"")</f>
        <v/>
      </c>
      <c r="U89">
        <f>IFERROR(IF(Paramètres!F89="","",Paramètres!F89),"")</f>
        <v/>
      </c>
    </row>
    <row r="90" ht="26" customHeight="1">
      <c r="A90" s="17" t="n"/>
      <c r="B90" s="17" t="n"/>
      <c r="C90" s="17" t="n"/>
      <c r="D90" s="17" t="n"/>
      <c r="E90" s="18" t="n"/>
      <c r="F90" s="19" t="n"/>
      <c r="G90" s="19" t="n"/>
      <c r="H90" s="19" t="n"/>
      <c r="I90" s="20" t="n"/>
      <c r="J90" s="34" t="n"/>
      <c r="K90" s="22">
        <f>IF(OR($I90="",$J90=""),"",ROUND($I90*$J90,2))</f>
        <v/>
      </c>
      <c r="L90" s="22">
        <f>IF(OR($I90="",$K90=""),"",ROUND($I90+$K90,2))</f>
        <v/>
      </c>
      <c r="M90" s="20" t="n"/>
      <c r="N90" s="20" t="n"/>
      <c r="O90" s="19" t="n"/>
      <c r="P90" s="18" t="n"/>
      <c r="Q90" s="22">
        <f>IF($L90="","",MAX(0,ROUND($L90-N($M90)-N($N90),2)))</f>
        <v/>
      </c>
      <c r="R90" s="23">
        <f>IF($A90="","",IF($P90="Bloquée","Bloquée",IF($L90="","À compléter",IF($Q90=0,"Payée",IF($H90="","Échéance manquante",IF($H90&lt;Paramètres!$B$2,"En retard",IF($H90&lt;=Paramètres!$B$2+Paramètres!$B$3,"À échéance","À payer")))))))</f>
        <v/>
      </c>
      <c r="S90" s="24" t="n"/>
      <c r="T90">
        <f>IFERROR(IF(Paramètres!D90="","",Paramètres!D90),"")</f>
        <v/>
      </c>
      <c r="U90">
        <f>IFERROR(IF(Paramètres!F90="","",Paramètres!F90),"")</f>
        <v/>
      </c>
    </row>
    <row r="91" ht="26" customHeight="1">
      <c r="A91" s="17" t="n"/>
      <c r="B91" s="17" t="n"/>
      <c r="C91" s="17" t="n"/>
      <c r="D91" s="17" t="n"/>
      <c r="E91" s="18" t="n"/>
      <c r="F91" s="19" t="n"/>
      <c r="G91" s="19" t="n"/>
      <c r="H91" s="19" t="n"/>
      <c r="I91" s="20" t="n"/>
      <c r="J91" s="34" t="n"/>
      <c r="K91" s="22">
        <f>IF(OR($I91="",$J91=""),"",ROUND($I91*$J91,2))</f>
        <v/>
      </c>
      <c r="L91" s="22">
        <f>IF(OR($I91="",$K91=""),"",ROUND($I91+$K91,2))</f>
        <v/>
      </c>
      <c r="M91" s="20" t="n"/>
      <c r="N91" s="20" t="n"/>
      <c r="O91" s="19" t="n"/>
      <c r="P91" s="18" t="n"/>
      <c r="Q91" s="22">
        <f>IF($L91="","",MAX(0,ROUND($L91-N($M91)-N($N91),2)))</f>
        <v/>
      </c>
      <c r="R91" s="23">
        <f>IF($A91="","",IF($P91="Bloquée","Bloquée",IF($L91="","À compléter",IF($Q91=0,"Payée",IF($H91="","Échéance manquante",IF($H91&lt;Paramètres!$B$2,"En retard",IF($H91&lt;=Paramètres!$B$2+Paramètres!$B$3,"À échéance","À payer")))))))</f>
        <v/>
      </c>
      <c r="S91" s="24" t="n"/>
      <c r="T91">
        <f>IFERROR(IF(Paramètres!D91="","",Paramètres!D91),"")</f>
        <v/>
      </c>
      <c r="U91">
        <f>IFERROR(IF(Paramètres!F91="","",Paramètres!F91),"")</f>
        <v/>
      </c>
    </row>
    <row r="92" ht="26" customHeight="1">
      <c r="A92" s="17" t="n"/>
      <c r="B92" s="17" t="n"/>
      <c r="C92" s="17" t="n"/>
      <c r="D92" s="17" t="n"/>
      <c r="E92" s="18" t="n"/>
      <c r="F92" s="19" t="n"/>
      <c r="G92" s="19" t="n"/>
      <c r="H92" s="19" t="n"/>
      <c r="I92" s="20" t="n"/>
      <c r="J92" s="34" t="n"/>
      <c r="K92" s="22">
        <f>IF(OR($I92="",$J92=""),"",ROUND($I92*$J92,2))</f>
        <v/>
      </c>
      <c r="L92" s="22">
        <f>IF(OR($I92="",$K92=""),"",ROUND($I92+$K92,2))</f>
        <v/>
      </c>
      <c r="M92" s="20" t="n"/>
      <c r="N92" s="20" t="n"/>
      <c r="O92" s="19" t="n"/>
      <c r="P92" s="18" t="n"/>
      <c r="Q92" s="22">
        <f>IF($L92="","",MAX(0,ROUND($L92-N($M92)-N($N92),2)))</f>
        <v/>
      </c>
      <c r="R92" s="23">
        <f>IF($A92="","",IF($P92="Bloquée","Bloquée",IF($L92="","À compléter",IF($Q92=0,"Payée",IF($H92="","Échéance manquante",IF($H92&lt;Paramètres!$B$2,"En retard",IF($H92&lt;=Paramètres!$B$2+Paramètres!$B$3,"À échéance","À payer")))))))</f>
        <v/>
      </c>
      <c r="S92" s="24" t="n"/>
      <c r="T92">
        <f>IFERROR(IF(Paramètres!D92="","",Paramètres!D92),"")</f>
        <v/>
      </c>
      <c r="U92">
        <f>IFERROR(IF(Paramètres!F92="","",Paramètres!F92),"")</f>
        <v/>
      </c>
    </row>
    <row r="93" ht="26" customHeight="1">
      <c r="A93" s="17" t="n"/>
      <c r="B93" s="17" t="n"/>
      <c r="C93" s="17" t="n"/>
      <c r="D93" s="17" t="n"/>
      <c r="E93" s="18" t="n"/>
      <c r="F93" s="19" t="n"/>
      <c r="G93" s="19" t="n"/>
      <c r="H93" s="19" t="n"/>
      <c r="I93" s="20" t="n"/>
      <c r="J93" s="34" t="n"/>
      <c r="K93" s="22">
        <f>IF(OR($I93="",$J93=""),"",ROUND($I93*$J93,2))</f>
        <v/>
      </c>
      <c r="L93" s="22">
        <f>IF(OR($I93="",$K93=""),"",ROUND($I93+$K93,2))</f>
        <v/>
      </c>
      <c r="M93" s="20" t="n"/>
      <c r="N93" s="20" t="n"/>
      <c r="O93" s="19" t="n"/>
      <c r="P93" s="18" t="n"/>
      <c r="Q93" s="22">
        <f>IF($L93="","",MAX(0,ROUND($L93-N($M93)-N($N93),2)))</f>
        <v/>
      </c>
      <c r="R93" s="23">
        <f>IF($A93="","",IF($P93="Bloquée","Bloquée",IF($L93="","À compléter",IF($Q93=0,"Payée",IF($H93="","Échéance manquante",IF($H93&lt;Paramètres!$B$2,"En retard",IF($H93&lt;=Paramètres!$B$2+Paramètres!$B$3,"À échéance","À payer")))))))</f>
        <v/>
      </c>
      <c r="S93" s="24" t="n"/>
      <c r="T93">
        <f>IFERROR(IF(Paramètres!D93="","",Paramètres!D93),"")</f>
        <v/>
      </c>
      <c r="U93">
        <f>IFERROR(IF(Paramètres!F93="","",Paramètres!F93),"")</f>
        <v/>
      </c>
    </row>
    <row r="94" ht="26" customHeight="1">
      <c r="A94" s="17" t="n"/>
      <c r="B94" s="17" t="n"/>
      <c r="C94" s="17" t="n"/>
      <c r="D94" s="17" t="n"/>
      <c r="E94" s="18" t="n"/>
      <c r="F94" s="19" t="n"/>
      <c r="G94" s="19" t="n"/>
      <c r="H94" s="19" t="n"/>
      <c r="I94" s="20" t="n"/>
      <c r="J94" s="34" t="n"/>
      <c r="K94" s="22">
        <f>IF(OR($I94="",$J94=""),"",ROUND($I94*$J94,2))</f>
        <v/>
      </c>
      <c r="L94" s="22">
        <f>IF(OR($I94="",$K94=""),"",ROUND($I94+$K94,2))</f>
        <v/>
      </c>
      <c r="M94" s="20" t="n"/>
      <c r="N94" s="20" t="n"/>
      <c r="O94" s="19" t="n"/>
      <c r="P94" s="18" t="n"/>
      <c r="Q94" s="22">
        <f>IF($L94="","",MAX(0,ROUND($L94-N($M94)-N($N94),2)))</f>
        <v/>
      </c>
      <c r="R94" s="23">
        <f>IF($A94="","",IF($P94="Bloquée","Bloquée",IF($L94="","À compléter",IF($Q94=0,"Payée",IF($H94="","Échéance manquante",IF($H94&lt;Paramètres!$B$2,"En retard",IF($H94&lt;=Paramètres!$B$2+Paramètres!$B$3,"À échéance","À payer")))))))</f>
        <v/>
      </c>
      <c r="S94" s="24" t="n"/>
      <c r="T94">
        <f>IFERROR(IF(Paramètres!D94="","",Paramètres!D94),"")</f>
        <v/>
      </c>
      <c r="U94">
        <f>IFERROR(IF(Paramètres!F94="","",Paramètres!F94),"")</f>
        <v/>
      </c>
    </row>
    <row r="95" ht="26" customHeight="1">
      <c r="A95" s="17" t="n"/>
      <c r="B95" s="17" t="n"/>
      <c r="C95" s="17" t="n"/>
      <c r="D95" s="17" t="n"/>
      <c r="E95" s="18" t="n"/>
      <c r="F95" s="19" t="n"/>
      <c r="G95" s="19" t="n"/>
      <c r="H95" s="19" t="n"/>
      <c r="I95" s="20" t="n"/>
      <c r="J95" s="34" t="n"/>
      <c r="K95" s="22">
        <f>IF(OR($I95="",$J95=""),"",ROUND($I95*$J95,2))</f>
        <v/>
      </c>
      <c r="L95" s="22">
        <f>IF(OR($I95="",$K95=""),"",ROUND($I95+$K95,2))</f>
        <v/>
      </c>
      <c r="M95" s="20" t="n"/>
      <c r="N95" s="20" t="n"/>
      <c r="O95" s="19" t="n"/>
      <c r="P95" s="18" t="n"/>
      <c r="Q95" s="22">
        <f>IF($L95="","",MAX(0,ROUND($L95-N($M95)-N($N95),2)))</f>
        <v/>
      </c>
      <c r="R95" s="23">
        <f>IF($A95="","",IF($P95="Bloquée","Bloquée",IF($L95="","À compléter",IF($Q95=0,"Payée",IF($H95="","Échéance manquante",IF($H95&lt;Paramètres!$B$2,"En retard",IF($H95&lt;=Paramètres!$B$2+Paramètres!$B$3,"À échéance","À payer")))))))</f>
        <v/>
      </c>
      <c r="S95" s="24" t="n"/>
      <c r="T95">
        <f>IFERROR(IF(Paramètres!D95="","",Paramètres!D95),"")</f>
        <v/>
      </c>
      <c r="U95">
        <f>IFERROR(IF(Paramètres!F95="","",Paramètres!F95),"")</f>
        <v/>
      </c>
    </row>
    <row r="96" ht="26" customHeight="1">
      <c r="A96" s="17" t="n"/>
      <c r="B96" s="17" t="n"/>
      <c r="C96" s="17" t="n"/>
      <c r="D96" s="17" t="n"/>
      <c r="E96" s="18" t="n"/>
      <c r="F96" s="19" t="n"/>
      <c r="G96" s="19" t="n"/>
      <c r="H96" s="19" t="n"/>
      <c r="I96" s="20" t="n"/>
      <c r="J96" s="34" t="n"/>
      <c r="K96" s="22">
        <f>IF(OR($I96="",$J96=""),"",ROUND($I96*$J96,2))</f>
        <v/>
      </c>
      <c r="L96" s="22">
        <f>IF(OR($I96="",$K96=""),"",ROUND($I96+$K96,2))</f>
        <v/>
      </c>
      <c r="M96" s="20" t="n"/>
      <c r="N96" s="20" t="n"/>
      <c r="O96" s="19" t="n"/>
      <c r="P96" s="18" t="n"/>
      <c r="Q96" s="22">
        <f>IF($L96="","",MAX(0,ROUND($L96-N($M96)-N($N96),2)))</f>
        <v/>
      </c>
      <c r="R96" s="23">
        <f>IF($A96="","",IF($P96="Bloquée","Bloquée",IF($L96="","À compléter",IF($Q96=0,"Payée",IF($H96="","Échéance manquante",IF($H96&lt;Paramètres!$B$2,"En retard",IF($H96&lt;=Paramètres!$B$2+Paramètres!$B$3,"À échéance","À payer")))))))</f>
        <v/>
      </c>
      <c r="S96" s="24" t="n"/>
      <c r="T96">
        <f>IFERROR(IF(Paramètres!D96="","",Paramètres!D96),"")</f>
        <v/>
      </c>
      <c r="U96">
        <f>IFERROR(IF(Paramètres!F96="","",Paramètres!F96),"")</f>
        <v/>
      </c>
    </row>
    <row r="97" ht="26" customHeight="1">
      <c r="A97" s="17" t="n"/>
      <c r="B97" s="17" t="n"/>
      <c r="C97" s="17" t="n"/>
      <c r="D97" s="17" t="n"/>
      <c r="E97" s="18" t="n"/>
      <c r="F97" s="19" t="n"/>
      <c r="G97" s="19" t="n"/>
      <c r="H97" s="19" t="n"/>
      <c r="I97" s="20" t="n"/>
      <c r="J97" s="34" t="n"/>
      <c r="K97" s="22">
        <f>IF(OR($I97="",$J97=""),"",ROUND($I97*$J97,2))</f>
        <v/>
      </c>
      <c r="L97" s="22">
        <f>IF(OR($I97="",$K97=""),"",ROUND($I97+$K97,2))</f>
        <v/>
      </c>
      <c r="M97" s="20" t="n"/>
      <c r="N97" s="20" t="n"/>
      <c r="O97" s="19" t="n"/>
      <c r="P97" s="18" t="n"/>
      <c r="Q97" s="22">
        <f>IF($L97="","",MAX(0,ROUND($L97-N($M97)-N($N97),2)))</f>
        <v/>
      </c>
      <c r="R97" s="23">
        <f>IF($A97="","",IF($P97="Bloquée","Bloquée",IF($L97="","À compléter",IF($Q97=0,"Payée",IF($H97="","Échéance manquante",IF($H97&lt;Paramètres!$B$2,"En retard",IF($H97&lt;=Paramètres!$B$2+Paramètres!$B$3,"À échéance","À payer")))))))</f>
        <v/>
      </c>
      <c r="S97" s="24" t="n"/>
      <c r="T97">
        <f>IFERROR(IF(Paramètres!D97="","",Paramètres!D97),"")</f>
        <v/>
      </c>
      <c r="U97">
        <f>IFERROR(IF(Paramètres!F97="","",Paramètres!F97),"")</f>
        <v/>
      </c>
    </row>
    <row r="98" ht="26" customHeight="1">
      <c r="A98" s="17" t="n"/>
      <c r="B98" s="17" t="n"/>
      <c r="C98" s="17" t="n"/>
      <c r="D98" s="17" t="n"/>
      <c r="E98" s="18" t="n"/>
      <c r="F98" s="19" t="n"/>
      <c r="G98" s="19" t="n"/>
      <c r="H98" s="19" t="n"/>
      <c r="I98" s="20" t="n"/>
      <c r="J98" s="34" t="n"/>
      <c r="K98" s="22">
        <f>IF(OR($I98="",$J98=""),"",ROUND($I98*$J98,2))</f>
        <v/>
      </c>
      <c r="L98" s="22">
        <f>IF(OR($I98="",$K98=""),"",ROUND($I98+$K98,2))</f>
        <v/>
      </c>
      <c r="M98" s="20" t="n"/>
      <c r="N98" s="20" t="n"/>
      <c r="O98" s="19" t="n"/>
      <c r="P98" s="18" t="n"/>
      <c r="Q98" s="22">
        <f>IF($L98="","",MAX(0,ROUND($L98-N($M98)-N($N98),2)))</f>
        <v/>
      </c>
      <c r="R98" s="23">
        <f>IF($A98="","",IF($P98="Bloquée","Bloquée",IF($L98="","À compléter",IF($Q98=0,"Payée",IF($H98="","Échéance manquante",IF($H98&lt;Paramètres!$B$2,"En retard",IF($H98&lt;=Paramètres!$B$2+Paramètres!$B$3,"À échéance","À payer")))))))</f>
        <v/>
      </c>
      <c r="S98" s="24" t="n"/>
      <c r="T98">
        <f>IFERROR(IF(Paramètres!D98="","",Paramètres!D98),"")</f>
        <v/>
      </c>
      <c r="U98">
        <f>IFERROR(IF(Paramètres!F98="","",Paramètres!F98),"")</f>
        <v/>
      </c>
    </row>
    <row r="99" ht="26" customHeight="1">
      <c r="A99" s="17" t="n"/>
      <c r="B99" s="17" t="n"/>
      <c r="C99" s="17" t="n"/>
      <c r="D99" s="17" t="n"/>
      <c r="E99" s="18" t="n"/>
      <c r="F99" s="19" t="n"/>
      <c r="G99" s="19" t="n"/>
      <c r="H99" s="19" t="n"/>
      <c r="I99" s="20" t="n"/>
      <c r="J99" s="34" t="n"/>
      <c r="K99" s="22">
        <f>IF(OR($I99="",$J99=""),"",ROUND($I99*$J99,2))</f>
        <v/>
      </c>
      <c r="L99" s="22">
        <f>IF(OR($I99="",$K99=""),"",ROUND($I99+$K99,2))</f>
        <v/>
      </c>
      <c r="M99" s="20" t="n"/>
      <c r="N99" s="20" t="n"/>
      <c r="O99" s="19" t="n"/>
      <c r="P99" s="18" t="n"/>
      <c r="Q99" s="22">
        <f>IF($L99="","",MAX(0,ROUND($L99-N($M99)-N($N99),2)))</f>
        <v/>
      </c>
      <c r="R99" s="23">
        <f>IF($A99="","",IF($P99="Bloquée","Bloquée",IF($L99="","À compléter",IF($Q99=0,"Payée",IF($H99="","Échéance manquante",IF($H99&lt;Paramètres!$B$2,"En retard",IF($H99&lt;=Paramètres!$B$2+Paramètres!$B$3,"À échéance","À payer")))))))</f>
        <v/>
      </c>
      <c r="S99" s="24" t="n"/>
      <c r="T99">
        <f>IFERROR(IF(Paramètres!D99="","",Paramètres!D99),"")</f>
        <v/>
      </c>
      <c r="U99">
        <f>IFERROR(IF(Paramètres!F99="","",Paramètres!F99),"")</f>
        <v/>
      </c>
    </row>
    <row r="100" ht="26" customHeight="1">
      <c r="A100" s="17" t="n"/>
      <c r="B100" s="17" t="n"/>
      <c r="C100" s="17" t="n"/>
      <c r="D100" s="17" t="n"/>
      <c r="E100" s="18" t="n"/>
      <c r="F100" s="19" t="n"/>
      <c r="G100" s="19" t="n"/>
      <c r="H100" s="19" t="n"/>
      <c r="I100" s="20" t="n"/>
      <c r="J100" s="34" t="n"/>
      <c r="K100" s="22">
        <f>IF(OR($I100="",$J100=""),"",ROUND($I100*$J100,2))</f>
        <v/>
      </c>
      <c r="L100" s="22">
        <f>IF(OR($I100="",$K100=""),"",ROUND($I100+$K100,2))</f>
        <v/>
      </c>
      <c r="M100" s="20" t="n"/>
      <c r="N100" s="20" t="n"/>
      <c r="O100" s="19" t="n"/>
      <c r="P100" s="18" t="n"/>
      <c r="Q100" s="22">
        <f>IF($L100="","",MAX(0,ROUND($L100-N($M100)-N($N100),2)))</f>
        <v/>
      </c>
      <c r="R100" s="23">
        <f>IF($A100="","",IF($P100="Bloquée","Bloquée",IF($L100="","À compléter",IF($Q100=0,"Payée",IF($H100="","Échéance manquante",IF($H100&lt;Paramètres!$B$2,"En retard",IF($H100&lt;=Paramètres!$B$2+Paramètres!$B$3,"À échéance","À payer")))))))</f>
        <v/>
      </c>
      <c r="S100" s="24" t="n"/>
      <c r="T100">
        <f>IFERROR(IF(Paramètres!D100="","",Paramètres!D100),"")</f>
        <v/>
      </c>
      <c r="U100">
        <f>IFERROR(IF(Paramètres!F100="","",Paramètres!F100),"")</f>
        <v/>
      </c>
    </row>
    <row r="101" ht="26" customHeight="1">
      <c r="A101" s="17" t="n"/>
      <c r="B101" s="17" t="n"/>
      <c r="C101" s="17" t="n"/>
      <c r="D101" s="17" t="n"/>
      <c r="E101" s="18" t="n"/>
      <c r="F101" s="19" t="n"/>
      <c r="G101" s="19" t="n"/>
      <c r="H101" s="19" t="n"/>
      <c r="I101" s="20" t="n"/>
      <c r="J101" s="34" t="n"/>
      <c r="K101" s="22">
        <f>IF(OR($I101="",$J101=""),"",ROUND($I101*$J101,2))</f>
        <v/>
      </c>
      <c r="L101" s="22">
        <f>IF(OR($I101="",$K101=""),"",ROUND($I101+$K101,2))</f>
        <v/>
      </c>
      <c r="M101" s="20" t="n"/>
      <c r="N101" s="20" t="n"/>
      <c r="O101" s="19" t="n"/>
      <c r="P101" s="18" t="n"/>
      <c r="Q101" s="22">
        <f>IF($L101="","",MAX(0,ROUND($L101-N($M101)-N($N101),2)))</f>
        <v/>
      </c>
      <c r="R101" s="23">
        <f>IF($A101="","",IF($P101="Bloquée","Bloquée",IF($L101="","À compléter",IF($Q101=0,"Payée",IF($H101="","Échéance manquante",IF($H101&lt;Paramètres!$B$2,"En retard",IF($H101&lt;=Paramètres!$B$2+Paramètres!$B$3,"À échéance","À payer")))))))</f>
        <v/>
      </c>
      <c r="S101" s="24" t="n"/>
      <c r="T101">
        <f>IFERROR(IF(Paramètres!D101="","",Paramètres!D101),"")</f>
        <v/>
      </c>
      <c r="U101">
        <f>IFERROR(IF(Paramètres!F101="","",Paramètres!F101),"")</f>
        <v/>
      </c>
    </row>
    <row r="102" ht="26" customHeight="1">
      <c r="A102" s="17" t="n"/>
      <c r="B102" s="17" t="n"/>
      <c r="C102" s="17" t="n"/>
      <c r="D102" s="17" t="n"/>
      <c r="E102" s="18" t="n"/>
      <c r="F102" s="19" t="n"/>
      <c r="G102" s="19" t="n"/>
      <c r="H102" s="19" t="n"/>
      <c r="I102" s="20" t="n"/>
      <c r="J102" s="34" t="n"/>
      <c r="K102" s="22">
        <f>IF(OR($I102="",$J102=""),"",ROUND($I102*$J102,2))</f>
        <v/>
      </c>
      <c r="L102" s="22">
        <f>IF(OR($I102="",$K102=""),"",ROUND($I102+$K102,2))</f>
        <v/>
      </c>
      <c r="M102" s="20" t="n"/>
      <c r="N102" s="20" t="n"/>
      <c r="O102" s="19" t="n"/>
      <c r="P102" s="18" t="n"/>
      <c r="Q102" s="22">
        <f>IF($L102="","",MAX(0,ROUND($L102-N($M102)-N($N102),2)))</f>
        <v/>
      </c>
      <c r="R102" s="23">
        <f>IF($A102="","",IF($P102="Bloquée","Bloquée",IF($L102="","À compléter",IF($Q102=0,"Payée",IF($H102="","Échéance manquante",IF($H102&lt;Paramètres!$B$2,"En retard",IF($H102&lt;=Paramètres!$B$2+Paramètres!$B$3,"À échéance","À payer")))))))</f>
        <v/>
      </c>
      <c r="S102" s="24" t="n"/>
      <c r="T102">
        <f>IFERROR(IF(Paramètres!D102="","",Paramètres!D102),"")</f>
        <v/>
      </c>
      <c r="U102">
        <f>IFERROR(IF(Paramètres!F102="","",Paramètres!F102),"")</f>
        <v/>
      </c>
    </row>
    <row r="103" ht="26" customHeight="1">
      <c r="A103" s="17" t="n"/>
      <c r="B103" s="17" t="n"/>
      <c r="C103" s="17" t="n"/>
      <c r="D103" s="17" t="n"/>
      <c r="E103" s="18" t="n"/>
      <c r="F103" s="19" t="n"/>
      <c r="G103" s="19" t="n"/>
      <c r="H103" s="19" t="n"/>
      <c r="I103" s="20" t="n"/>
      <c r="J103" s="34" t="n"/>
      <c r="K103" s="22">
        <f>IF(OR($I103="",$J103=""),"",ROUND($I103*$J103,2))</f>
        <v/>
      </c>
      <c r="L103" s="22">
        <f>IF(OR($I103="",$K103=""),"",ROUND($I103+$K103,2))</f>
        <v/>
      </c>
      <c r="M103" s="20" t="n"/>
      <c r="N103" s="20" t="n"/>
      <c r="O103" s="19" t="n"/>
      <c r="P103" s="18" t="n"/>
      <c r="Q103" s="22">
        <f>IF($L103="","",MAX(0,ROUND($L103-N($M103)-N($N103),2)))</f>
        <v/>
      </c>
      <c r="R103" s="23">
        <f>IF($A103="","",IF($P103="Bloquée","Bloquée",IF($L103="","À compléter",IF($Q103=0,"Payée",IF($H103="","Échéance manquante",IF($H103&lt;Paramètres!$B$2,"En retard",IF($H103&lt;=Paramètres!$B$2+Paramètres!$B$3,"À échéance","À payer")))))))</f>
        <v/>
      </c>
      <c r="S103" s="24" t="n"/>
      <c r="T103">
        <f>IFERROR(IF(Paramètres!D103="","",Paramètres!D103),"")</f>
        <v/>
      </c>
      <c r="U103">
        <f>IFERROR(IF(Paramètres!F103="","",Paramètres!F103),"")</f>
        <v/>
      </c>
    </row>
    <row r="104" ht="26" customHeight="1">
      <c r="A104" s="17" t="n"/>
      <c r="B104" s="17" t="n"/>
      <c r="C104" s="17" t="n"/>
      <c r="D104" s="17" t="n"/>
      <c r="E104" s="18" t="n"/>
      <c r="F104" s="19" t="n"/>
      <c r="G104" s="19" t="n"/>
      <c r="H104" s="19" t="n"/>
      <c r="I104" s="20" t="n"/>
      <c r="J104" s="34" t="n"/>
      <c r="K104" s="22">
        <f>IF(OR($I104="",$J104=""),"",ROUND($I104*$J104,2))</f>
        <v/>
      </c>
      <c r="L104" s="22">
        <f>IF(OR($I104="",$K104=""),"",ROUND($I104+$K104,2))</f>
        <v/>
      </c>
      <c r="M104" s="20" t="n"/>
      <c r="N104" s="20" t="n"/>
      <c r="O104" s="19" t="n"/>
      <c r="P104" s="18" t="n"/>
      <c r="Q104" s="22">
        <f>IF($L104="","",MAX(0,ROUND($L104-N($M104)-N($N104),2)))</f>
        <v/>
      </c>
      <c r="R104" s="23">
        <f>IF($A104="","",IF($P104="Bloquée","Bloquée",IF($L104="","À compléter",IF($Q104=0,"Payée",IF($H104="","Échéance manquante",IF($H104&lt;Paramètres!$B$2,"En retard",IF($H104&lt;=Paramètres!$B$2+Paramètres!$B$3,"À échéance","À payer")))))))</f>
        <v/>
      </c>
      <c r="S104" s="24" t="n"/>
      <c r="T104">
        <f>IFERROR(IF(Paramètres!D104="","",Paramètres!D104),"")</f>
        <v/>
      </c>
      <c r="U104">
        <f>IFERROR(IF(Paramètres!F104="","",Paramètres!F104),"")</f>
        <v/>
      </c>
    </row>
    <row r="105" ht="26" customHeight="1">
      <c r="A105" s="17" t="n"/>
      <c r="B105" s="17" t="n"/>
      <c r="C105" s="17" t="n"/>
      <c r="D105" s="17" t="n"/>
      <c r="E105" s="18" t="n"/>
      <c r="F105" s="19" t="n"/>
      <c r="G105" s="19" t="n"/>
      <c r="H105" s="19" t="n"/>
      <c r="I105" s="20" t="n"/>
      <c r="J105" s="34" t="n"/>
      <c r="K105" s="22">
        <f>IF(OR($I105="",$J105=""),"",ROUND($I105*$J105,2))</f>
        <v/>
      </c>
      <c r="L105" s="22">
        <f>IF(OR($I105="",$K105=""),"",ROUND($I105+$K105,2))</f>
        <v/>
      </c>
      <c r="M105" s="20" t="n"/>
      <c r="N105" s="20" t="n"/>
      <c r="O105" s="19" t="n"/>
      <c r="P105" s="18" t="n"/>
      <c r="Q105" s="22">
        <f>IF($L105="","",MAX(0,ROUND($L105-N($M105)-N($N105),2)))</f>
        <v/>
      </c>
      <c r="R105" s="23">
        <f>IF($A105="","",IF($P105="Bloquée","Bloquée",IF($L105="","À compléter",IF($Q105=0,"Payée",IF($H105="","Échéance manquante",IF($H105&lt;Paramètres!$B$2,"En retard",IF($H105&lt;=Paramètres!$B$2+Paramètres!$B$3,"À échéance","À payer")))))))</f>
        <v/>
      </c>
      <c r="S105" s="24" t="n"/>
      <c r="T105">
        <f>IFERROR(IF(Paramètres!D105="","",Paramètres!D105),"")</f>
        <v/>
      </c>
      <c r="U105">
        <f>IFERROR(IF(Paramètres!F105="","",Paramètres!F105),"")</f>
        <v/>
      </c>
    </row>
    <row r="106" ht="26" customHeight="1">
      <c r="A106" s="17" t="n"/>
      <c r="B106" s="17" t="n"/>
      <c r="C106" s="17" t="n"/>
      <c r="D106" s="17" t="n"/>
      <c r="E106" s="18" t="n"/>
      <c r="F106" s="19" t="n"/>
      <c r="G106" s="19" t="n"/>
      <c r="H106" s="19" t="n"/>
      <c r="I106" s="20" t="n"/>
      <c r="J106" s="34" t="n"/>
      <c r="K106" s="22">
        <f>IF(OR($I106="",$J106=""),"",ROUND($I106*$J106,2))</f>
        <v/>
      </c>
      <c r="L106" s="22">
        <f>IF(OR($I106="",$K106=""),"",ROUND($I106+$K106,2))</f>
        <v/>
      </c>
      <c r="M106" s="20" t="n"/>
      <c r="N106" s="20" t="n"/>
      <c r="O106" s="19" t="n"/>
      <c r="P106" s="18" t="n"/>
      <c r="Q106" s="22">
        <f>IF($L106="","",MAX(0,ROUND($L106-N($M106)-N($N106),2)))</f>
        <v/>
      </c>
      <c r="R106" s="23">
        <f>IF($A106="","",IF($P106="Bloquée","Bloquée",IF($L106="","À compléter",IF($Q106=0,"Payée",IF($H106="","Échéance manquante",IF($H106&lt;Paramètres!$B$2,"En retard",IF($H106&lt;=Paramètres!$B$2+Paramètres!$B$3,"À échéance","À payer")))))))</f>
        <v/>
      </c>
      <c r="S106" s="24" t="n"/>
      <c r="T106">
        <f>IFERROR(IF(Paramètres!D106="","",Paramètres!D106),"")</f>
        <v/>
      </c>
      <c r="U106">
        <f>IFERROR(IF(Paramètres!F106="","",Paramètres!F106),"")</f>
        <v/>
      </c>
    </row>
    <row r="107" ht="26" customHeight="1">
      <c r="A107" s="17" t="n"/>
      <c r="B107" s="17" t="n"/>
      <c r="C107" s="17" t="n"/>
      <c r="D107" s="17" t="n"/>
      <c r="E107" s="18" t="n"/>
      <c r="F107" s="19" t="n"/>
      <c r="G107" s="19" t="n"/>
      <c r="H107" s="19" t="n"/>
      <c r="I107" s="20" t="n"/>
      <c r="J107" s="34" t="n"/>
      <c r="K107" s="22">
        <f>IF(OR($I107="",$J107=""),"",ROUND($I107*$J107,2))</f>
        <v/>
      </c>
      <c r="L107" s="22">
        <f>IF(OR($I107="",$K107=""),"",ROUND($I107+$K107,2))</f>
        <v/>
      </c>
      <c r="M107" s="20" t="n"/>
      <c r="N107" s="20" t="n"/>
      <c r="O107" s="19" t="n"/>
      <c r="P107" s="18" t="n"/>
      <c r="Q107" s="22">
        <f>IF($L107="","",MAX(0,ROUND($L107-N($M107)-N($N107),2)))</f>
        <v/>
      </c>
      <c r="R107" s="23">
        <f>IF($A107="","",IF($P107="Bloquée","Bloquée",IF($L107="","À compléter",IF($Q107=0,"Payée",IF($H107="","Échéance manquante",IF($H107&lt;Paramètres!$B$2,"En retard",IF($H107&lt;=Paramètres!$B$2+Paramètres!$B$3,"À échéance","À payer")))))))</f>
        <v/>
      </c>
      <c r="S107" s="24" t="n"/>
      <c r="T107">
        <f>IFERROR(IF(Paramètres!D107="","",Paramètres!D107),"")</f>
        <v/>
      </c>
      <c r="U107">
        <f>IFERROR(IF(Paramètres!F107="","",Paramètres!F107),"")</f>
        <v/>
      </c>
    </row>
    <row r="108" ht="26" customHeight="1">
      <c r="A108" s="17" t="n"/>
      <c r="B108" s="17" t="n"/>
      <c r="C108" s="17" t="n"/>
      <c r="D108" s="17" t="n"/>
      <c r="E108" s="18" t="n"/>
      <c r="F108" s="19" t="n"/>
      <c r="G108" s="19" t="n"/>
      <c r="H108" s="19" t="n"/>
      <c r="I108" s="20" t="n"/>
      <c r="J108" s="34" t="n"/>
      <c r="K108" s="22">
        <f>IF(OR($I108="",$J108=""),"",ROUND($I108*$J108,2))</f>
        <v/>
      </c>
      <c r="L108" s="22">
        <f>IF(OR($I108="",$K108=""),"",ROUND($I108+$K108,2))</f>
        <v/>
      </c>
      <c r="M108" s="20" t="n"/>
      <c r="N108" s="20" t="n"/>
      <c r="O108" s="19" t="n"/>
      <c r="P108" s="18" t="n"/>
      <c r="Q108" s="22">
        <f>IF($L108="","",MAX(0,ROUND($L108-N($M108)-N($N108),2)))</f>
        <v/>
      </c>
      <c r="R108" s="23">
        <f>IF($A108="","",IF($P108="Bloquée","Bloquée",IF($L108="","À compléter",IF($Q108=0,"Payée",IF($H108="","Échéance manquante",IF($H108&lt;Paramètres!$B$2,"En retard",IF($H108&lt;=Paramètres!$B$2+Paramètres!$B$3,"À échéance","À payer")))))))</f>
        <v/>
      </c>
      <c r="S108" s="24" t="n"/>
      <c r="T108">
        <f>IFERROR(IF(Paramètres!D108="","",Paramètres!D108),"")</f>
        <v/>
      </c>
      <c r="U108">
        <f>IFERROR(IF(Paramètres!F108="","",Paramètres!F108),"")</f>
        <v/>
      </c>
    </row>
    <row r="109" ht="26" customHeight="1">
      <c r="A109" s="17" t="n"/>
      <c r="B109" s="17" t="n"/>
      <c r="C109" s="17" t="n"/>
      <c r="D109" s="17" t="n"/>
      <c r="E109" s="18" t="n"/>
      <c r="F109" s="19" t="n"/>
      <c r="G109" s="19" t="n"/>
      <c r="H109" s="19" t="n"/>
      <c r="I109" s="20" t="n"/>
      <c r="J109" s="34" t="n"/>
      <c r="K109" s="22">
        <f>IF(OR($I109="",$J109=""),"",ROUND($I109*$J109,2))</f>
        <v/>
      </c>
      <c r="L109" s="22">
        <f>IF(OR($I109="",$K109=""),"",ROUND($I109+$K109,2))</f>
        <v/>
      </c>
      <c r="M109" s="20" t="n"/>
      <c r="N109" s="20" t="n"/>
      <c r="O109" s="19" t="n"/>
      <c r="P109" s="18" t="n"/>
      <c r="Q109" s="22">
        <f>IF($L109="","",MAX(0,ROUND($L109-N($M109)-N($N109),2)))</f>
        <v/>
      </c>
      <c r="R109" s="23">
        <f>IF($A109="","",IF($P109="Bloquée","Bloquée",IF($L109="","À compléter",IF($Q109=0,"Payée",IF($H109="","Échéance manquante",IF($H109&lt;Paramètres!$B$2,"En retard",IF($H109&lt;=Paramètres!$B$2+Paramètres!$B$3,"À échéance","À payer")))))))</f>
        <v/>
      </c>
      <c r="S109" s="24" t="n"/>
      <c r="T109">
        <f>IFERROR(IF(Paramètres!D109="","",Paramètres!D109),"")</f>
        <v/>
      </c>
      <c r="U109">
        <f>IFERROR(IF(Paramètres!F109="","",Paramètres!F109),"")</f>
        <v/>
      </c>
    </row>
  </sheetData>
  <conditionalFormatting sqref="R2:R109">
    <cfRule type="expression" priority="1" dxfId="0" stopIfTrue="1">
      <formula>$R2="En retard"</formula>
    </cfRule>
    <cfRule type="expression" priority="2" dxfId="1" stopIfTrue="1">
      <formula>$R2="À échéance"</formula>
    </cfRule>
    <cfRule type="expression" priority="3" dxfId="2" stopIfTrue="1">
      <formula>OR($R2="À compléter",$R2="Échéance manquante")</formula>
    </cfRule>
    <cfRule type="expression" priority="4" dxfId="3" stopIfTrue="1">
      <formula>$R2="Payée"</formula>
    </cfRule>
    <cfRule type="expression" priority="5" dxfId="4" stopIfTrue="1">
      <formula>$R2="Bloquée"</formula>
    </cfRule>
  </conditionalFormatting>
  <conditionalFormatting sqref="N2:N109">
    <cfRule type="expression" priority="6" dxfId="5" stopIfTrue="1">
      <formula>AND($A2&lt;&gt;"",$N2&lt;&gt;"",$L2&lt;&gt;"",$N2&gt;$L2-N($M2))</formula>
    </cfRule>
  </conditionalFormatting>
  <conditionalFormatting sqref="C2:D109">
    <cfRule type="expression" priority="7" dxfId="0" stopIfTrue="1">
      <formula>AND($C2&lt;&gt;"",$D2&lt;&gt;"",COUNTIFS($C$2:$C$109,$C2,$D$2:$D$109,$D2)&gt;1)</formula>
    </cfRule>
  </conditionalFormatting>
  <dataValidations count="5">
    <dataValidation sqref="E2:E109" showDropDown="0" showInputMessage="1" showErrorMessage="1" allowBlank="0" errorTitle="Catégorie non reconnue" error="Choisissez une catégorie dans la liste modifiable de la feuille Paramètres." promptTitle="Catégorie" prompt="Sélectionnez une catégorie proposée." type="list">
      <formula1>$T$2:$T$7</formula1>
    </dataValidation>
    <dataValidation sqref="P2:P109" showDropDown="0" showInputMessage="1" showErrorMessage="1" allowBlank="0" errorTitle="Validation non reconnue" error="Choisissez une validation dans la liste modifiable de la feuille Paramètres." promptTitle="Validation interne" prompt="Sélectionnez l’état de validation interne." type="list">
      <formula1>$U$2:$U$4</formula1>
    </dataValidation>
    <dataValidation sqref="F2:H109 O2:O109" showDropDown="0" showInputMessage="1" showErrorMessage="1" allowBlank="0" errorTitle="Date non valide" error="Saisissez une date comprise entre le 01/01/2020 et le 31/12/2100." promptTitle="Date" prompt="Format attendu : jj/mm/aaaa." type="date" operator="between">
      <formula1>DATE(2020,1,1)</formula1>
      <formula2>DATE(2100,12,31)</formula2>
    </dataValidation>
    <dataValidation sqref="I2:I109 M2:N109" showDropDown="0" showInputMessage="1" showErrorMessage="1" allowBlank="0" errorTitle="Montant non valide" error="Saisissez un montant supérieur ou égal à zéro." promptTitle="Montant" prompt="Saisissez le montant figurant sur le document fournisseur." type="decimal" operator="greaterThanOrEqual">
      <formula1>0</formula1>
    </dataValidation>
    <dataValidation sqref="J2:J109" showDropDown="0" showInputMessage="1" showErrorMessage="1" allowBlank="0" errorTitle="Taux non valide" error="Saisissez un taux compris entre 0 % et 100 %." promptTitle="Taux de TVA" prompt="Recopiez le taux indiqué sur la facture fournisseur.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F7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76" customWidth="1" min="2" max="2"/>
    <col width="4" customWidth="1" min="3" max="3"/>
    <col width="23" customWidth="1" min="4" max="4"/>
    <col width="4" customWidth="1" min="5" max="5"/>
    <col width="23" customWidth="1" min="6" max="6"/>
  </cols>
  <sheetData>
    <row r="1" ht="32" customHeight="1">
      <c r="A1" s="16" t="inlineStr">
        <is>
          <t>Paramètre</t>
        </is>
      </c>
      <c r="B1" s="16" t="inlineStr">
        <is>
          <t>Valeur</t>
        </is>
      </c>
      <c r="D1" s="10" t="inlineStr">
        <is>
          <t>Catégories</t>
        </is>
      </c>
      <c r="F1" s="10" t="inlineStr">
        <is>
          <t>Validations internes</t>
        </is>
      </c>
    </row>
    <row r="2" ht="30" customHeight="1">
      <c r="A2" s="5" t="inlineStr">
        <is>
          <t>Date de suivi</t>
        </is>
      </c>
      <c r="B2" s="25" t="n">
        <v>46273</v>
      </c>
      <c r="D2" s="24" t="inlineStr">
        <is>
          <t>Lieu</t>
        </is>
      </c>
      <c r="F2" s="24" t="inlineStr">
        <is>
          <t>À vérifier</t>
        </is>
      </c>
    </row>
    <row r="3" ht="30" customHeight="1">
      <c r="A3" s="2" t="inlineStr">
        <is>
          <t>Jours avant échéance</t>
        </is>
      </c>
      <c r="B3" s="26" t="n">
        <v>7</v>
      </c>
      <c r="D3" s="24" t="inlineStr">
        <is>
          <t>Technique</t>
        </is>
      </c>
      <c r="F3" s="24" t="inlineStr">
        <is>
          <t>Validée</t>
        </is>
      </c>
    </row>
    <row r="4" ht="30" customHeight="1">
      <c r="A4" s="5" t="inlineStr">
        <is>
          <t>Saisie des taux</t>
        </is>
      </c>
      <c r="B4" s="7" t="inlineStr">
        <is>
          <t>Les taux sont recopiés depuis chaque facture ; aucun taux n’est imposé par le classeur.</t>
        </is>
      </c>
      <c r="D4" s="24" t="inlineStr">
        <is>
          <t>Restauration</t>
        </is>
      </c>
      <c r="F4" s="24" t="inlineStr">
        <is>
          <t>Bloquée</t>
        </is>
      </c>
    </row>
    <row r="5" ht="30" customHeight="1">
      <c r="A5" s="2" t="inlineStr">
        <is>
          <t>Période de dates</t>
        </is>
      </c>
      <c r="B5" s="7" t="inlineStr">
        <is>
          <t>Du 01/01/2020 au 31/12/2100</t>
        </is>
      </c>
      <c r="D5" s="24" t="inlineStr">
        <is>
          <t>Logistique</t>
        </is>
      </c>
      <c r="F5" s="24" t="n"/>
    </row>
    <row r="6" ht="30" customHeight="1">
      <c r="A6" s="7" t="n"/>
      <c r="B6" s="7" t="n"/>
      <c r="D6" s="24" t="inlineStr">
        <is>
          <t>Communication</t>
        </is>
      </c>
      <c r="F6" s="24" t="n"/>
    </row>
    <row r="7" ht="30" customHeight="1">
      <c r="A7" s="4" t="n"/>
      <c r="B7" s="7" t="n"/>
      <c r="D7" s="24" t="inlineStr">
        <is>
          <t>Autre</t>
        </is>
      </c>
      <c r="F7" s="24" t="n"/>
    </row>
  </sheetData>
  <dataValidations count="2">
    <dataValidation sqref="B2" showDropDown="0" showInputMessage="0" showErrorMessage="1" allowBlank="0" errorTitle="Date de suivi non valide" error="Saisissez une date comprise entre le 01/01/2020 et le 31/12/2100." type="date" operator="between">
      <formula1>DATE(2020,1,1)</formula1>
      <formula2>DATE(2100,12,31)</formula2>
    </dataValidation>
    <dataValidation sqref="B3" showDropDown="0" showInputMessage="0" showErrorMessage="1" allowBlank="0" errorTitle="Horizon non valide" error="Saisissez un nombre entier compris entre 0 et 365 jours." type="whole" operator="between">
      <formula1>0</formula1>
      <formula2>365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397A62"/>
    <outlinePr summaryBelow="1" summaryRight="1"/>
    <pageSetUpPr/>
  </sheetPr>
  <dimension ref="A1:D34"/>
  <sheetViews>
    <sheetView showGridLines="0" zoomScale="88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56" customWidth="1" min="3" max="3"/>
    <col width="20" customWidth="1" min="4" max="4"/>
  </cols>
  <sheetData>
    <row r="1" ht="29" customHeight="1">
      <c r="A1" s="1" t="inlineStr">
        <is>
          <t>Pilotage des factures fournisseurs</t>
        </is>
      </c>
      <c r="B1" s="32" t="n"/>
      <c r="C1" s="32" t="n"/>
      <c r="D1" s="33" t="n"/>
    </row>
    <row r="2"/>
    <row r="3" ht="27" customHeight="1">
      <c r="A3" s="10" t="inlineStr">
        <is>
          <t>Indicateur</t>
        </is>
      </c>
      <c r="B3" s="10" t="inlineStr">
        <is>
          <t>Valeur</t>
        </is>
      </c>
      <c r="C3" s="10" t="inlineStr">
        <is>
          <t>Lecture</t>
        </is>
      </c>
    </row>
    <row r="4" ht="27" customHeight="1">
      <c r="A4" s="5" t="inlineStr">
        <is>
          <t>Total TTC</t>
        </is>
      </c>
      <c r="B4" s="27">
        <f>SUM('Factures'!$L$2:$L$109)</f>
        <v/>
      </c>
      <c r="C4" s="7" t="inlineStr">
        <is>
          <t>Somme des montants TTC calculés.</t>
        </is>
      </c>
    </row>
    <row r="5" ht="27" customHeight="1">
      <c r="A5" s="2" t="inlineStr">
        <is>
          <t>Total réglé</t>
        </is>
      </c>
      <c r="B5" s="27">
        <f>SUM('Factures'!$N$2:$N$109)</f>
        <v/>
      </c>
      <c r="C5" s="4" t="inlineStr">
        <is>
          <t>Somme des règlements saisis.</t>
        </is>
      </c>
    </row>
    <row r="6" ht="27" customHeight="1">
      <c r="A6" s="5" t="inlineStr">
        <is>
          <t>Reste total</t>
        </is>
      </c>
      <c r="B6" s="27">
        <f>SUM('Factures'!$Q$2:$Q$109)</f>
        <v/>
      </c>
      <c r="C6" s="7" t="inlineStr">
        <is>
          <t>Montant total restant à payer.</t>
        </is>
      </c>
    </row>
    <row r="7" ht="27" customHeight="1">
      <c r="A7" s="2" t="inlineStr">
        <is>
          <t>Reste en retard</t>
        </is>
      </c>
      <c r="B7" s="27">
        <f>SUMIFS('Factures'!$Q$2:$Q$109,'Factures'!$R$2:$R$109,"En retard")</f>
        <v/>
      </c>
      <c r="C7" s="4" t="inlineStr">
        <is>
          <t>Montant restant sur les factures en retard.</t>
        </is>
      </c>
    </row>
    <row r="8" ht="27" customHeight="1">
      <c r="A8" s="5" t="inlineStr">
        <is>
          <t>Taux réglé</t>
        </is>
      </c>
      <c r="B8" s="35">
        <f>IFERROR(SUM('Factures'!$N$2:$N$109)/(SUM('Factures'!$L$2:$L$109)-SUM('Factures'!$M$2:$M$109)),0)</f>
        <v/>
      </c>
      <c r="C8" s="7" t="inlineStr">
        <is>
          <t>Part réglée après déduction des avoirs saisis.</t>
        </is>
      </c>
    </row>
    <row r="9" ht="27" customHeight="1">
      <c r="A9" s="2" t="inlineStr">
        <is>
          <t>Factures enregistrées</t>
        </is>
      </c>
      <c r="B9" s="29">
        <f>COUNTIF('Factures'!$A$2:$A$109,"&lt;&gt;")</f>
        <v/>
      </c>
      <c r="C9" s="4" t="inlineStr">
        <is>
          <t>Nombre de lignes comportant une référence interne.</t>
        </is>
      </c>
    </row>
    <row r="10" ht="27" customHeight="1"/>
    <row r="11" ht="27" customHeight="1"/>
    <row r="12" ht="27" customHeight="1">
      <c r="A12" s="10" t="inlineStr">
        <is>
          <t>Statut</t>
        </is>
      </c>
      <c r="B12" s="10" t="inlineStr">
        <is>
          <t>Nombre</t>
        </is>
      </c>
      <c r="C12" s="10" t="inlineStr">
        <is>
          <t>Usage opérationnel</t>
        </is>
      </c>
    </row>
    <row r="13" ht="27" customHeight="1">
      <c r="A13" s="2" t="inlineStr">
        <is>
          <t>En retard</t>
        </is>
      </c>
      <c r="B13" s="29">
        <f>COUNTIF('Factures'!$R$2:$R$109,A13)</f>
        <v/>
      </c>
      <c r="C13" s="4" t="inlineStr">
        <is>
          <t>Traitement prioritaire selon l’organisation interne.</t>
        </is>
      </c>
    </row>
    <row r="14" ht="27" customHeight="1">
      <c r="A14" s="5" t="inlineStr">
        <is>
          <t>À échéance</t>
        </is>
      </c>
      <c r="B14" s="29">
        <f>COUNTIF('Factures'!$R$2:$R$109,A14)</f>
        <v/>
      </c>
      <c r="C14" s="7" t="inlineStr">
        <is>
          <t>Échéance comprise dans l’horizon d’alerte.</t>
        </is>
      </c>
    </row>
    <row r="15" ht="27" customHeight="1">
      <c r="A15" s="2" t="inlineStr">
        <is>
          <t>À payer</t>
        </is>
      </c>
      <c r="B15" s="29">
        <f>COUNTIF('Factures'!$R$2:$R$109,A15)</f>
        <v/>
      </c>
      <c r="C15" s="4" t="inlineStr">
        <is>
          <t>Échéance au-delà de l’horizon d’alerte.</t>
        </is>
      </c>
    </row>
    <row r="16" ht="27" customHeight="1">
      <c r="A16" s="5" t="inlineStr">
        <is>
          <t>Payée</t>
        </is>
      </c>
      <c r="B16" s="29">
        <f>COUNTIF('Factures'!$R$2:$R$109,A16)</f>
        <v/>
      </c>
      <c r="C16" s="7" t="inlineStr">
        <is>
          <t>Aucun reste à payer calculé.</t>
        </is>
      </c>
    </row>
    <row r="17" ht="27" customHeight="1">
      <c r="A17" s="2" t="inlineStr">
        <is>
          <t>Échéance manquante</t>
        </is>
      </c>
      <c r="B17" s="29">
        <f>COUNTIF('Factures'!$R$2:$R$109,A17)</f>
        <v/>
      </c>
      <c r="C17" s="4" t="inlineStr">
        <is>
          <t>Date d’échéance à renseigner.</t>
        </is>
      </c>
    </row>
    <row r="18" ht="27" customHeight="1">
      <c r="A18" s="5" t="inlineStr">
        <is>
          <t>À compléter</t>
        </is>
      </c>
      <c r="B18" s="29">
        <f>COUNTIF('Factures'!$R$2:$R$109,A18)</f>
        <v/>
      </c>
      <c r="C18" s="7" t="inlineStr">
        <is>
          <t>Montant TTC non calculable avec les données disponibles.</t>
        </is>
      </c>
    </row>
    <row r="19" ht="27" customHeight="1">
      <c r="A19" s="2" t="inlineStr">
        <is>
          <t>Bloquée</t>
        </is>
      </c>
      <c r="B19" s="29">
        <f>COUNTIF('Factures'!$R$2:$R$109,A19)</f>
        <v/>
      </c>
      <c r="C19" s="4" t="inlineStr">
        <is>
          <t>Validation interne bloquée.</t>
        </is>
      </c>
    </row>
    <row r="20" ht="27" customHeight="1"/>
    <row r="21" ht="27" customHeight="1"/>
    <row r="22" ht="27" customHeight="1">
      <c r="A22" s="10" t="inlineStr">
        <is>
          <t>Contrôle des exemples fictifs à supprimer</t>
        </is>
      </c>
      <c r="B22" s="10" t="n"/>
      <c r="C22" s="10" t="n"/>
      <c r="D22" s="10" t="n"/>
    </row>
    <row r="23" ht="27" customHeight="1">
      <c r="A23" s="16" t="inlineStr">
        <is>
          <t>Référence</t>
        </is>
      </c>
      <c r="B23" s="16" t="inlineStr">
        <is>
          <t>Statut attendu</t>
        </is>
      </c>
      <c r="C23" s="16" t="inlineStr">
        <is>
          <t>Statut calculé</t>
        </is>
      </c>
      <c r="D23" s="16" t="inlineStr">
        <is>
          <t>Contrôle</t>
        </is>
      </c>
    </row>
    <row r="24" ht="27" customHeight="1">
      <c r="A24" s="30" t="inlineStr">
        <is>
          <t>F-001</t>
        </is>
      </c>
      <c r="B24" s="30" t="inlineStr">
        <is>
          <t>En retard</t>
        </is>
      </c>
      <c r="C24" s="23">
        <f>IFERROR(VLOOKUP(A24,Factures!$A$2:$R$109,18,FALSE),"")</f>
        <v/>
      </c>
      <c r="D24" s="23">
        <f>IF(C24="","",IF(C24=B24,"Conforme","À vérifier"))</f>
        <v/>
      </c>
    </row>
    <row r="25" ht="27" customHeight="1">
      <c r="A25" s="31" t="inlineStr">
        <is>
          <t>F-002</t>
        </is>
      </c>
      <c r="B25" s="31" t="inlineStr">
        <is>
          <t>À échéance</t>
        </is>
      </c>
      <c r="C25" s="23">
        <f>IFERROR(VLOOKUP(A25,Factures!$A$2:$R$109,18,FALSE),"")</f>
        <v/>
      </c>
      <c r="D25" s="23">
        <f>IF(C25="","",IF(C25=B25,"Conforme","À vérifier"))</f>
        <v/>
      </c>
    </row>
    <row r="26" ht="27" customHeight="1">
      <c r="A26" s="30" t="inlineStr">
        <is>
          <t>F-003</t>
        </is>
      </c>
      <c r="B26" s="30" t="inlineStr">
        <is>
          <t>Payée</t>
        </is>
      </c>
      <c r="C26" s="23">
        <f>IFERROR(VLOOKUP(A26,Factures!$A$2:$R$109,18,FALSE),"")</f>
        <v/>
      </c>
      <c r="D26" s="23">
        <f>IF(C26="","",IF(C26=B26,"Conforme","À vérifier"))</f>
        <v/>
      </c>
    </row>
    <row r="27" ht="27" customHeight="1">
      <c r="A27" s="31" t="inlineStr">
        <is>
          <t>F-004</t>
        </is>
      </c>
      <c r="B27" s="31" t="inlineStr">
        <is>
          <t>Échéance manquante</t>
        </is>
      </c>
      <c r="C27" s="23">
        <f>IFERROR(VLOOKUP(A27,Factures!$A$2:$R$109,18,FALSE),"")</f>
        <v/>
      </c>
      <c r="D27" s="23">
        <f>IF(C27="","",IF(C27=B27,"Conforme","À vérifier"))</f>
        <v/>
      </c>
    </row>
    <row r="28" ht="27" customHeight="1">
      <c r="A28" s="30" t="inlineStr">
        <is>
          <t>F-005</t>
        </is>
      </c>
      <c r="B28" s="30" t="inlineStr">
        <is>
          <t>Bloquée</t>
        </is>
      </c>
      <c r="C28" s="23">
        <f>IFERROR(VLOOKUP(A28,Factures!$A$2:$R$109,18,FALSE),"")</f>
        <v/>
      </c>
      <c r="D28" s="23">
        <f>IF(C28="","",IF(C28=B28,"Conforme","À vérifier"))</f>
        <v/>
      </c>
    </row>
    <row r="29" ht="27" customHeight="1">
      <c r="A29" s="31" t="inlineStr">
        <is>
          <t>F-006</t>
        </is>
      </c>
      <c r="B29" s="31" t="inlineStr">
        <is>
          <t>À payer</t>
        </is>
      </c>
      <c r="C29" s="23">
        <f>IFERROR(VLOOKUP(A29,Factures!$A$2:$R$109,18,FALSE),"")</f>
        <v/>
      </c>
      <c r="D29" s="23">
        <f>IF(C29="","",IF(C29=B29,"Conforme","À vérifier"))</f>
        <v/>
      </c>
    </row>
    <row r="30" ht="27" customHeight="1">
      <c r="A30" s="30" t="inlineStr">
        <is>
          <t>F-007</t>
        </is>
      </c>
      <c r="B30" s="30" t="inlineStr">
        <is>
          <t>À payer</t>
        </is>
      </c>
      <c r="C30" s="23">
        <f>IFERROR(VLOOKUP(A30,Factures!$A$2:$R$109,18,FALSE),"")</f>
        <v/>
      </c>
      <c r="D30" s="23">
        <f>IF(C30="","",IF(C30=B30,"Conforme","À vérifier"))</f>
        <v/>
      </c>
    </row>
    <row r="31" ht="27" customHeight="1">
      <c r="A31" s="31" t="inlineStr">
        <is>
          <t>F-008</t>
        </is>
      </c>
      <c r="B31" s="31" t="inlineStr">
        <is>
          <t>À compléter</t>
        </is>
      </c>
      <c r="C31" s="23">
        <f>IFERROR(VLOOKUP(A31,Factures!$A$2:$R$109,18,FALSE),"")</f>
        <v/>
      </c>
      <c r="D31" s="23">
        <f>IF(C31="","",IF(C31=B31,"Conforme","À vérifier"))</f>
        <v/>
      </c>
    </row>
    <row r="32" ht="27" customHeight="1"/>
    <row r="33" ht="27" customHeight="1"/>
    <row r="34" ht="48" customHeight="1">
      <c r="A34" s="2" t="inlineStr">
        <is>
          <t>Lecture des alertes</t>
        </is>
      </c>
      <c r="B34" s="11" t="inlineStr">
        <is>
          <t>Une alerte violette dans Montant réglé indique un règlement supérieur au montant TTC diminué de l’avoir. Un doublon Fournisseur + N° facture est signalé en rouge dans la feuille Factures.</t>
        </is>
      </c>
      <c r="C34" s="11" t="n"/>
      <c r="D34" s="11" t="n"/>
    </row>
  </sheetData>
  <mergeCells count="1">
    <mergeCell ref="A1:D1"/>
  </mergeCells>
  <conditionalFormatting sqref="D24:D31">
    <cfRule type="expression" priority="1" dxfId="3" stopIfTrue="1">
      <formula>$D24="Conforme"</formula>
    </cfRule>
    <cfRule type="expression" priority="2" dxfId="0" stopIfTrue="1">
      <formula>$D24="À vérifier"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2026-09-08T12:19:03Z</dcterms:created>
  <dcterms:modified xmlns:dcterms="http://purl.org/dc/terms/" xmlns:xsi="http://www.w3.org/2001/XMLSchema-instance" xsi:type="dcterms:W3CDTF">2026-09-08T12:19:05+00:00Z</dcterms:modified>
</cp:coreProperties>
</file>