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nthèse" sheetId="1" state="visible" r:id="rId1"/>
    <sheet xmlns:r="http://schemas.openxmlformats.org/officeDocument/2006/relationships" name="Devis" sheetId="2" state="visible" r:id="rId2"/>
    <sheet xmlns:r="http://schemas.openxmlformats.org/officeDocument/2006/relationships" name="Événements" sheetId="3" state="visible" r:id="rId3"/>
    <sheet xmlns:r="http://schemas.openxmlformats.org/officeDocument/2006/relationships" name="Paramètres" sheetId="4" state="visible" r:id="rId4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# ##0,00 €"/>
    <numFmt numFmtId="165" formatCode="0,00 %"/>
    <numFmt numFmtId="166" formatCode="dd/mm/yyyy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b val="1"/>
      <color rgb="00FFFFFF"/>
      <sz val="10"/>
    </font>
    <font>
      <name val="Aptos"/>
      <color rgb="00352646"/>
      <sz val="10"/>
    </font>
    <font>
      <name val="Aptos"/>
      <b val="1"/>
      <color rgb="00352646"/>
      <sz val="10"/>
    </font>
    <font>
      <name val="Aptos"/>
      <i val="1"/>
      <color rgb="00665A70"/>
      <sz val="9"/>
    </font>
  </fonts>
  <fills count="8">
    <fill>
      <patternFill/>
    </fill>
    <fill>
      <patternFill patternType="gray125"/>
    </fill>
    <fill>
      <patternFill patternType="solid">
        <fgColor rgb="00352646"/>
      </patternFill>
    </fill>
    <fill>
      <patternFill patternType="solid">
        <fgColor rgb="00DF5149"/>
      </patternFill>
    </fill>
    <fill>
      <patternFill patternType="solid">
        <fgColor rgb="00FFF0AE"/>
      </patternFill>
    </fill>
    <fill>
      <patternFill patternType="solid">
        <fgColor rgb="00F4F1F5"/>
      </patternFill>
    </fill>
    <fill>
      <patternFill patternType="solid">
        <fgColor rgb="00FFF5ED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DFD3DF"/>
      </left>
      <right style="thin">
        <color rgb="00DFD3DF"/>
      </right>
      <top style="thin">
        <color rgb="00DFD3DF"/>
      </top>
      <bottom style="thin">
        <color rgb="00DFD3DF"/>
      </bottom>
    </border>
    <border>
      <left/>
      <right/>
      <top style="thin">
        <color rgb="00DFD3DF"/>
      </top>
      <bottom/>
      <diagonal/>
    </border>
    <border>
      <left/>
      <right style="thin">
        <color rgb="00DFD3DF"/>
      </right>
      <top style="thin">
        <color rgb="00DFD3DF"/>
      </top>
      <bottom/>
      <diagonal/>
    </border>
    <border>
      <left/>
      <right/>
      <top style="thin">
        <color rgb="00DFD3DF"/>
      </top>
      <bottom style="thin">
        <color rgb="00DFD3DF"/>
      </bottom>
      <diagonal/>
    </border>
    <border>
      <left/>
      <right style="thin">
        <color rgb="00DFD3DF"/>
      </right>
      <top style="thin">
        <color rgb="00DFD3DF"/>
      </top>
      <bottom style="thin">
        <color rgb="00DFD3DF"/>
      </bottom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5" fillId="0" borderId="0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 wrapText="1"/>
    </xf>
    <xf numFmtId="1" fontId="4" fillId="7" borderId="1" applyAlignment="1" pivotButton="0" quotePrefix="0" xfId="0">
      <alignment horizontal="center" vertical="center"/>
    </xf>
    <xf numFmtId="164" fontId="4" fillId="7" borderId="1" applyAlignment="1" pivotButton="0" quotePrefix="0" xfId="0">
      <alignment horizontal="center" vertical="center"/>
    </xf>
    <xf numFmtId="165" fontId="4" fillId="7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center"/>
    </xf>
    <xf numFmtId="164" fontId="3" fillId="6" borderId="1" applyAlignment="1" pivotButton="0" quotePrefix="0" xfId="0">
      <alignment horizontal="right" vertical="center"/>
    </xf>
    <xf numFmtId="1" fontId="3" fillId="6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center" vertical="center"/>
    </xf>
    <xf numFmtId="0" fontId="3" fillId="7" borderId="1" applyAlignment="1" pivotButton="0" quotePrefix="0" xfId="0">
      <alignment horizontal="left" vertical="center"/>
    </xf>
    <xf numFmtId="164" fontId="3" fillId="7" borderId="1" applyAlignment="1" pivotButton="0" quotePrefix="0" xfId="0">
      <alignment horizontal="right" vertical="center"/>
    </xf>
    <xf numFmtId="1" fontId="3" fillId="7" borderId="1" applyAlignment="1" pivotButton="0" quotePrefix="0" xfId="0">
      <alignment horizontal="center" vertical="center"/>
    </xf>
    <xf numFmtId="0" fontId="3" fillId="7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/>
    </xf>
    <xf numFmtId="166" fontId="3" fillId="4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right" vertical="center"/>
    </xf>
    <xf numFmtId="165" fontId="3" fillId="4" borderId="1" applyAlignment="1" pivotButton="0" quotePrefix="0" xfId="0">
      <alignment horizontal="center" vertical="center"/>
    </xf>
    <xf numFmtId="165" fontId="3" fillId="6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top" wrapText="1"/>
    </xf>
    <xf numFmtId="165" fontId="3" fillId="7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/>
    </xf>
    <xf numFmtId="1" fontId="3" fillId="4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/>
    </xf>
    <xf numFmtId="0" fontId="5" fillId="5" borderId="1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  <xf numFmtId="164" fontId="4" fillId="7" borderId="1" applyAlignment="1" pivotButton="0" quotePrefix="0" xfId="0">
      <alignment horizontal="center" vertical="center"/>
    </xf>
    <xf numFmtId="165" fontId="4" fillId="7" borderId="1" applyAlignment="1" pivotButton="0" quotePrefix="0" xfId="0">
      <alignment horizontal="center" vertical="center"/>
    </xf>
    <xf numFmtId="164" fontId="3" fillId="6" borderId="1" applyAlignment="1" pivotButton="0" quotePrefix="0" xfId="0">
      <alignment horizontal="right" vertical="center"/>
    </xf>
    <xf numFmtId="164" fontId="3" fillId="7" borderId="1" applyAlignment="1" pivotButton="0" quotePrefix="0" xfId="0">
      <alignment horizontal="right" vertical="center"/>
    </xf>
    <xf numFmtId="166" fontId="3" fillId="4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right" vertical="center"/>
    </xf>
    <xf numFmtId="165" fontId="3" fillId="4" borderId="1" applyAlignment="1" pivotButton="0" quotePrefix="0" xfId="0">
      <alignment horizontal="center" vertical="center"/>
    </xf>
    <xf numFmtId="165" fontId="3" fillId="6" borderId="1" applyAlignment="1" pivotButton="0" quotePrefix="0" xfId="0">
      <alignment horizontal="left" vertical="center"/>
    </xf>
    <xf numFmtId="165" fontId="3" fillId="7" borderId="1" applyAlignment="1" pivotButton="0" quotePrefix="0" xfId="0">
      <alignment horizontal="left" vertical="center"/>
    </xf>
  </cellXfs>
  <cellStyles count="1">
    <cellStyle name="Normal" xfId="0" builtinId="0" hidden="0"/>
  </cellStyles>
  <dxfs count="6">
    <dxf>
      <font>
        <name val="Aptos"/>
        <b val="1"/>
        <color rgb="00352646"/>
        <sz val="10"/>
      </font>
      <fill>
        <patternFill patternType="solid">
          <fgColor rgb="00F4A261"/>
        </patternFill>
      </fill>
    </dxf>
    <dxf>
      <font>
        <name val="Aptos"/>
        <b val="1"/>
        <color rgb="00FFFFFF"/>
        <sz val="10"/>
      </font>
      <fill>
        <patternFill patternType="solid">
          <fgColor rgb="00DF5149"/>
        </patternFill>
      </fill>
    </dxf>
    <dxf>
      <font>
        <name val="Aptos"/>
        <b val="1"/>
        <color rgb="00397A62"/>
        <sz val="10"/>
      </font>
      <fill>
        <patternFill patternType="solid">
          <fgColor rgb="00E4F2EC"/>
        </patternFill>
      </fill>
    </dxf>
    <dxf>
      <font>
        <name val="Aptos"/>
        <b val="1"/>
        <color rgb="00DF5149"/>
        <sz val="10"/>
      </font>
      <fill>
        <patternFill patternType="solid">
          <fgColor rgb="00FCE8E6"/>
        </patternFill>
      </fill>
    </dxf>
    <dxf>
      <font>
        <name val="Aptos"/>
        <b val="1"/>
        <color rgb="00FFFFFF"/>
        <sz val="10"/>
      </font>
      <fill>
        <patternFill patternType="solid">
          <fgColor rgb="00397A62"/>
        </patternFill>
      </fill>
    </dxf>
    <dxf>
      <font>
        <name val="Aptos"/>
        <b val="1"/>
        <color rgb="00352646"/>
        <sz val="10"/>
      </font>
      <fill>
        <patternFill patternType="solid">
          <fgColor rgb="00D9D9D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SyntheseEvenements" displayName="tSyntheseEvenements" ref="A7:G107" headerRowCount="1">
  <autoFilter ref="A7:G107"/>
  <tableColumns count="7">
    <tableColumn id="1" name="Réf. événement"/>
    <tableColumn id="2" name="Intitulé"/>
    <tableColumn id="3" name="Budget indicatif HT"/>
    <tableColumn id="4" name="Nb devis"/>
    <tableColumn id="5" name="TTC retenu"/>
    <tableColumn id="6" name="Alertes"/>
    <tableColumn id="7" name="Situation"/>
  </tableColumns>
</table>
</file>

<file path=xl/tables/table2.xml><?xml version="1.0" encoding="utf-8"?>
<table xmlns="http://schemas.openxmlformats.org/spreadsheetml/2006/main" id="2" name="tDevis" displayName="tDevis" ref="A3:V103" headerRowCount="1">
  <autoFilter ref="A3:V103"/>
  <tableColumns count="22">
    <tableColumn id="1" name="ID devis"/>
    <tableColumn id="2" name="Réf. événement"/>
    <tableColumn id="3" name="Intitulé événement"/>
    <tableColumn id="4" name="Catégorie"/>
    <tableColumn id="5" name="Code offre"/>
    <tableColumn id="6" name="Prestataire"/>
    <tableColumn id="7" name="Date de demande"/>
    <tableColumn id="8" name="Date de réception"/>
    <tableColumn id="9" name="Date de validité"/>
    <tableColumn id="10" name="Montant HT"/>
    <tableColumn id="11" name="Taux de taxe"/>
    <tableColumn id="12" name="Montant TTC"/>
    <tableColumn id="13" name="Budget cible HT"/>
    <tableColumn id="14" name="Écart HT"/>
    <tableColumn id="15" name="Écart %"/>
    <tableColumn id="16" name="Statut"/>
    <tableColumn id="17" name="Décision"/>
    <tableColumn id="18" name="Prochaine action"/>
    <tableColumn id="19" name="Date de relance"/>
    <tableColumn id="20" name="Jours avant échéance"/>
    <tableColumn id="21" name="Alerte"/>
    <tableColumn id="22" name="Commentaire"/>
  </tableColumns>
</table>
</file>

<file path=xl/tables/table3.xml><?xml version="1.0" encoding="utf-8"?>
<table xmlns="http://schemas.openxmlformats.org/spreadsheetml/2006/main" id="3" name="tEvenements" displayName="tEvenements" ref="A3:G103" headerRowCount="1">
  <autoFilter ref="A3:G103"/>
  <tableColumns count="7">
    <tableColumn id="1" name="Réf. événement"/>
    <tableColumn id="2" name="Intitulé"/>
    <tableColumn id="3" name="Date de début"/>
    <tableColumn id="4" name="Date de fin"/>
    <tableColumn id="5" name="Budget indicatif HT"/>
    <tableColumn id="6" name="Responsable interne"/>
    <tableColumn id="7" name="Commentaire"/>
  </tableColumns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0" customWidth="1" min="1" max="1"/>
    <col width="32" customWidth="1" min="2" max="2"/>
    <col width="22" customWidth="1" min="3" max="3"/>
    <col width="14" customWidth="1" min="4" max="4"/>
    <col width="19" customWidth="1" min="5" max="5"/>
    <col width="14" customWidth="1" min="6" max="6"/>
    <col width="18" customWidth="1" min="7" max="7"/>
  </cols>
  <sheetData>
    <row r="1" ht="28" customHeight="1">
      <c r="A1" s="1" t="inlineStr">
        <is>
          <t>Synthèse du suivi des devis</t>
        </is>
      </c>
      <c r="B1" s="27" t="n"/>
      <c r="C1" s="27" t="n"/>
      <c r="D1" s="27" t="n"/>
      <c r="E1" s="27" t="n"/>
      <c r="F1" s="27" t="n"/>
      <c r="G1" s="28" t="n"/>
    </row>
    <row r="2" ht="24" customHeight="1">
      <c r="A2" s="2" t="inlineStr">
        <is>
          <t>Vue d’aide à la décision calculée à partir des devis et de la date de référence modifiable dans la feuille Paramètres.</t>
        </is>
      </c>
    </row>
    <row r="3">
      <c r="A3" s="3" t="inlineStr">
        <is>
          <t>Nombre de devis</t>
        </is>
      </c>
      <c r="B3" s="4">
        <f>COUNTIF('Devis'!$A$4:$A$103,"&lt;&gt;")</f>
        <v/>
      </c>
      <c r="C3" s="3" t="inlineStr">
        <is>
          <t>Montant TTC retenu</t>
        </is>
      </c>
      <c r="D3" s="29">
        <f>SUMIFS('Devis'!$L$4:$L$103,'Devis'!$Q$4:$Q$103,"Retenu")</f>
        <v/>
      </c>
      <c r="E3" s="3" t="inlineStr">
        <is>
          <t>Taux de décision</t>
        </is>
      </c>
      <c r="F3" s="30">
        <f>IFERROR(COUNTIFS('Devis'!$Q$4:$Q$103,"&lt;&gt;À décider",'Devis'!$Q$4:$Q$103,"&lt;&gt;")/COUNTIF('Devis'!$A$4:$A$103,"&lt;&gt;"),"")</f>
        <v/>
      </c>
    </row>
    <row r="4"/>
    <row r="5">
      <c r="A5" s="3" t="inlineStr">
        <is>
          <t>Devis expirés</t>
        </is>
      </c>
      <c r="B5" s="4">
        <f>COUNTIF('Devis'!$U$4:$U$103,"Expiré")</f>
        <v/>
      </c>
      <c r="C5" s="3" t="inlineStr">
        <is>
          <t>À traiter</t>
        </is>
      </c>
      <c r="D5" s="4">
        <f>COUNTIF('Devis'!$U$4:$U$103,"À traiter")</f>
        <v/>
      </c>
      <c r="E5" s="3" t="inlineStr">
        <is>
          <t>Références inconnues</t>
        </is>
      </c>
      <c r="F5" s="4">
        <f>COUNTIF('Devis'!$C$4:$C$103,"Référence inconnue")</f>
        <v/>
      </c>
    </row>
    <row r="6"/>
    <row r="7" ht="30" customHeight="1">
      <c r="A7" s="3" t="inlineStr">
        <is>
          <t>Réf. événement</t>
        </is>
      </c>
      <c r="B7" s="3" t="inlineStr">
        <is>
          <t>Intitulé</t>
        </is>
      </c>
      <c r="C7" s="3" t="inlineStr">
        <is>
          <t>Budget indicatif HT</t>
        </is>
      </c>
      <c r="D7" s="3" t="inlineStr">
        <is>
          <t>Nb devis</t>
        </is>
      </c>
      <c r="E7" s="3" t="inlineStr">
        <is>
          <t>TTC retenu</t>
        </is>
      </c>
      <c r="F7" s="3" t="inlineStr">
        <is>
          <t>Alertes</t>
        </is>
      </c>
      <c r="G7" s="3" t="inlineStr">
        <is>
          <t>Situation</t>
        </is>
      </c>
    </row>
    <row r="8" ht="22" customHeight="1">
      <c r="A8" s="7">
        <f>IF('Événements'!A4="","",'Événements'!A4)</f>
        <v/>
      </c>
      <c r="B8" s="7">
        <f>IF($A8="","",'Événements'!B4)</f>
        <v/>
      </c>
      <c r="C8" s="31">
        <f>IF($A8="","",'Événements'!E4)</f>
        <v/>
      </c>
      <c r="D8" s="9">
        <f>IF($A8="","",COUNTIFS('Devis'!$B$4:$B$103,$A8,'Devis'!$A$4:$A$103,"&lt;&gt;"))</f>
        <v/>
      </c>
      <c r="E8" s="31">
        <f>IF($A8="","",SUMIFS('Devis'!$L$4:$L$103,'Devis'!$B$4:$B$103,$A8,'Devis'!$Q$4:$Q$103,"Retenu"))</f>
        <v/>
      </c>
      <c r="F8" s="9">
        <f>IF($A8="","",COUNTIFS('Devis'!$B$4:$B$103,$A8,'Devis'!$U$4:$U$103,"Expiré")+COUNTIFS('Devis'!$B$4:$B$103,$A8,'Devis'!$U$4:$U$103,"À traiter")+COUNTIFS('Devis'!$B$4:$B$103,$A8,'Devis'!$U$4:$U$103,"Échéance absente"))</f>
        <v/>
      </c>
      <c r="G8" s="10">
        <f>IF($A8="","",IF($D8=0,"Sans devis",IF($F8&gt;0,"À traiter","Suivi")))</f>
        <v/>
      </c>
    </row>
    <row r="9" ht="22" customHeight="1">
      <c r="A9" s="11">
        <f>IF('Événements'!A5="","",'Événements'!A5)</f>
        <v/>
      </c>
      <c r="B9" s="11">
        <f>IF($A9="","",'Événements'!B5)</f>
        <v/>
      </c>
      <c r="C9" s="32">
        <f>IF($A9="","",'Événements'!E5)</f>
        <v/>
      </c>
      <c r="D9" s="13">
        <f>IF($A9="","",COUNTIFS('Devis'!$B$4:$B$103,$A9,'Devis'!$A$4:$A$103,"&lt;&gt;"))</f>
        <v/>
      </c>
      <c r="E9" s="32">
        <f>IF($A9="","",SUMIFS('Devis'!$L$4:$L$103,'Devis'!$B$4:$B$103,$A9,'Devis'!$Q$4:$Q$103,"Retenu"))</f>
        <v/>
      </c>
      <c r="F9" s="13">
        <f>IF($A9="","",COUNTIFS('Devis'!$B$4:$B$103,$A9,'Devis'!$U$4:$U$103,"Expiré")+COUNTIFS('Devis'!$B$4:$B$103,$A9,'Devis'!$U$4:$U$103,"À traiter")+COUNTIFS('Devis'!$B$4:$B$103,$A9,'Devis'!$U$4:$U$103,"Échéance absente"))</f>
        <v/>
      </c>
      <c r="G9" s="14">
        <f>IF($A9="","",IF($D9=0,"Sans devis",IF($F9&gt;0,"À traiter","Suivi")))</f>
        <v/>
      </c>
    </row>
    <row r="10" ht="22" customHeight="1">
      <c r="A10" s="7">
        <f>IF('Événements'!A6="","",'Événements'!A6)</f>
        <v/>
      </c>
      <c r="B10" s="7">
        <f>IF($A10="","",'Événements'!B6)</f>
        <v/>
      </c>
      <c r="C10" s="31">
        <f>IF($A10="","",'Événements'!E6)</f>
        <v/>
      </c>
      <c r="D10" s="9">
        <f>IF($A10="","",COUNTIFS('Devis'!$B$4:$B$103,$A10,'Devis'!$A$4:$A$103,"&lt;&gt;"))</f>
        <v/>
      </c>
      <c r="E10" s="31">
        <f>IF($A10="","",SUMIFS('Devis'!$L$4:$L$103,'Devis'!$B$4:$B$103,$A10,'Devis'!$Q$4:$Q$103,"Retenu"))</f>
        <v/>
      </c>
      <c r="F10" s="9">
        <f>IF($A10="","",COUNTIFS('Devis'!$B$4:$B$103,$A10,'Devis'!$U$4:$U$103,"Expiré")+COUNTIFS('Devis'!$B$4:$B$103,$A10,'Devis'!$U$4:$U$103,"À traiter")+COUNTIFS('Devis'!$B$4:$B$103,$A10,'Devis'!$U$4:$U$103,"Échéance absente"))</f>
        <v/>
      </c>
      <c r="G10" s="10">
        <f>IF($A10="","",IF($D10=0,"Sans devis",IF($F10&gt;0,"À traiter","Suivi")))</f>
        <v/>
      </c>
    </row>
    <row r="11" ht="22" customHeight="1">
      <c r="A11" s="11">
        <f>IF('Événements'!A7="","",'Événements'!A7)</f>
        <v/>
      </c>
      <c r="B11" s="11">
        <f>IF($A11="","",'Événements'!B7)</f>
        <v/>
      </c>
      <c r="C11" s="32">
        <f>IF($A11="","",'Événements'!E7)</f>
        <v/>
      </c>
      <c r="D11" s="13">
        <f>IF($A11="","",COUNTIFS('Devis'!$B$4:$B$103,$A11,'Devis'!$A$4:$A$103,"&lt;&gt;"))</f>
        <v/>
      </c>
      <c r="E11" s="32">
        <f>IF($A11="","",SUMIFS('Devis'!$L$4:$L$103,'Devis'!$B$4:$B$103,$A11,'Devis'!$Q$4:$Q$103,"Retenu"))</f>
        <v/>
      </c>
      <c r="F11" s="13">
        <f>IF($A11="","",COUNTIFS('Devis'!$B$4:$B$103,$A11,'Devis'!$U$4:$U$103,"Expiré")+COUNTIFS('Devis'!$B$4:$B$103,$A11,'Devis'!$U$4:$U$103,"À traiter")+COUNTIFS('Devis'!$B$4:$B$103,$A11,'Devis'!$U$4:$U$103,"Échéance absente"))</f>
        <v/>
      </c>
      <c r="G11" s="14">
        <f>IF($A11="","",IF($D11=0,"Sans devis",IF($F11&gt;0,"À traiter","Suivi")))</f>
        <v/>
      </c>
    </row>
    <row r="12" ht="22" customHeight="1">
      <c r="A12" s="7">
        <f>IF('Événements'!A8="","",'Événements'!A8)</f>
        <v/>
      </c>
      <c r="B12" s="7">
        <f>IF($A12="","",'Événements'!B8)</f>
        <v/>
      </c>
      <c r="C12" s="31">
        <f>IF($A12="","",'Événements'!E8)</f>
        <v/>
      </c>
      <c r="D12" s="9">
        <f>IF($A12="","",COUNTIFS('Devis'!$B$4:$B$103,$A12,'Devis'!$A$4:$A$103,"&lt;&gt;"))</f>
        <v/>
      </c>
      <c r="E12" s="31">
        <f>IF($A12="","",SUMIFS('Devis'!$L$4:$L$103,'Devis'!$B$4:$B$103,$A12,'Devis'!$Q$4:$Q$103,"Retenu"))</f>
        <v/>
      </c>
      <c r="F12" s="9">
        <f>IF($A12="","",COUNTIFS('Devis'!$B$4:$B$103,$A12,'Devis'!$U$4:$U$103,"Expiré")+COUNTIFS('Devis'!$B$4:$B$103,$A12,'Devis'!$U$4:$U$103,"À traiter")+COUNTIFS('Devis'!$B$4:$B$103,$A12,'Devis'!$U$4:$U$103,"Échéance absente"))</f>
        <v/>
      </c>
      <c r="G12" s="10">
        <f>IF($A12="","",IF($D12=0,"Sans devis",IF($F12&gt;0,"À traiter","Suivi")))</f>
        <v/>
      </c>
    </row>
    <row r="13" ht="22" customHeight="1">
      <c r="A13" s="11">
        <f>IF('Événements'!A9="","",'Événements'!A9)</f>
        <v/>
      </c>
      <c r="B13" s="11">
        <f>IF($A13="","",'Événements'!B9)</f>
        <v/>
      </c>
      <c r="C13" s="32">
        <f>IF($A13="","",'Événements'!E9)</f>
        <v/>
      </c>
      <c r="D13" s="13">
        <f>IF($A13="","",COUNTIFS('Devis'!$B$4:$B$103,$A13,'Devis'!$A$4:$A$103,"&lt;&gt;"))</f>
        <v/>
      </c>
      <c r="E13" s="32">
        <f>IF($A13="","",SUMIFS('Devis'!$L$4:$L$103,'Devis'!$B$4:$B$103,$A13,'Devis'!$Q$4:$Q$103,"Retenu"))</f>
        <v/>
      </c>
      <c r="F13" s="13">
        <f>IF($A13="","",COUNTIFS('Devis'!$B$4:$B$103,$A13,'Devis'!$U$4:$U$103,"Expiré")+COUNTIFS('Devis'!$B$4:$B$103,$A13,'Devis'!$U$4:$U$103,"À traiter")+COUNTIFS('Devis'!$B$4:$B$103,$A13,'Devis'!$U$4:$U$103,"Échéance absente"))</f>
        <v/>
      </c>
      <c r="G13" s="14">
        <f>IF($A13="","",IF($D13=0,"Sans devis",IF($F13&gt;0,"À traiter","Suivi")))</f>
        <v/>
      </c>
    </row>
    <row r="14" ht="22" customHeight="1">
      <c r="A14" s="7">
        <f>IF('Événements'!A10="","",'Événements'!A10)</f>
        <v/>
      </c>
      <c r="B14" s="7">
        <f>IF($A14="","",'Événements'!B10)</f>
        <v/>
      </c>
      <c r="C14" s="31">
        <f>IF($A14="","",'Événements'!E10)</f>
        <v/>
      </c>
      <c r="D14" s="9">
        <f>IF($A14="","",COUNTIFS('Devis'!$B$4:$B$103,$A14,'Devis'!$A$4:$A$103,"&lt;&gt;"))</f>
        <v/>
      </c>
      <c r="E14" s="31">
        <f>IF($A14="","",SUMIFS('Devis'!$L$4:$L$103,'Devis'!$B$4:$B$103,$A14,'Devis'!$Q$4:$Q$103,"Retenu"))</f>
        <v/>
      </c>
      <c r="F14" s="9">
        <f>IF($A14="","",COUNTIFS('Devis'!$B$4:$B$103,$A14,'Devis'!$U$4:$U$103,"Expiré")+COUNTIFS('Devis'!$B$4:$B$103,$A14,'Devis'!$U$4:$U$103,"À traiter")+COUNTIFS('Devis'!$B$4:$B$103,$A14,'Devis'!$U$4:$U$103,"Échéance absente"))</f>
        <v/>
      </c>
      <c r="G14" s="10">
        <f>IF($A14="","",IF($D14=0,"Sans devis",IF($F14&gt;0,"À traiter","Suivi")))</f>
        <v/>
      </c>
    </row>
    <row r="15" ht="22" customHeight="1">
      <c r="A15" s="11">
        <f>IF('Événements'!A11="","",'Événements'!A11)</f>
        <v/>
      </c>
      <c r="B15" s="11">
        <f>IF($A15="","",'Événements'!B11)</f>
        <v/>
      </c>
      <c r="C15" s="32">
        <f>IF($A15="","",'Événements'!E11)</f>
        <v/>
      </c>
      <c r="D15" s="13">
        <f>IF($A15="","",COUNTIFS('Devis'!$B$4:$B$103,$A15,'Devis'!$A$4:$A$103,"&lt;&gt;"))</f>
        <v/>
      </c>
      <c r="E15" s="32">
        <f>IF($A15="","",SUMIFS('Devis'!$L$4:$L$103,'Devis'!$B$4:$B$103,$A15,'Devis'!$Q$4:$Q$103,"Retenu"))</f>
        <v/>
      </c>
      <c r="F15" s="13">
        <f>IF($A15="","",COUNTIFS('Devis'!$B$4:$B$103,$A15,'Devis'!$U$4:$U$103,"Expiré")+COUNTIFS('Devis'!$B$4:$B$103,$A15,'Devis'!$U$4:$U$103,"À traiter")+COUNTIFS('Devis'!$B$4:$B$103,$A15,'Devis'!$U$4:$U$103,"Échéance absente"))</f>
        <v/>
      </c>
      <c r="G15" s="14">
        <f>IF($A15="","",IF($D15=0,"Sans devis",IF($F15&gt;0,"À traiter","Suivi")))</f>
        <v/>
      </c>
    </row>
    <row r="16" ht="22" customHeight="1">
      <c r="A16" s="7">
        <f>IF('Événements'!A12="","",'Événements'!A12)</f>
        <v/>
      </c>
      <c r="B16" s="7">
        <f>IF($A16="","",'Événements'!B12)</f>
        <v/>
      </c>
      <c r="C16" s="31">
        <f>IF($A16="","",'Événements'!E12)</f>
        <v/>
      </c>
      <c r="D16" s="9">
        <f>IF($A16="","",COUNTIFS('Devis'!$B$4:$B$103,$A16,'Devis'!$A$4:$A$103,"&lt;&gt;"))</f>
        <v/>
      </c>
      <c r="E16" s="31">
        <f>IF($A16="","",SUMIFS('Devis'!$L$4:$L$103,'Devis'!$B$4:$B$103,$A16,'Devis'!$Q$4:$Q$103,"Retenu"))</f>
        <v/>
      </c>
      <c r="F16" s="9">
        <f>IF($A16="","",COUNTIFS('Devis'!$B$4:$B$103,$A16,'Devis'!$U$4:$U$103,"Expiré")+COUNTIFS('Devis'!$B$4:$B$103,$A16,'Devis'!$U$4:$U$103,"À traiter")+COUNTIFS('Devis'!$B$4:$B$103,$A16,'Devis'!$U$4:$U$103,"Échéance absente"))</f>
        <v/>
      </c>
      <c r="G16" s="10">
        <f>IF($A16="","",IF($D16=0,"Sans devis",IF($F16&gt;0,"À traiter","Suivi")))</f>
        <v/>
      </c>
    </row>
    <row r="17" ht="22" customHeight="1">
      <c r="A17" s="11">
        <f>IF('Événements'!A13="","",'Événements'!A13)</f>
        <v/>
      </c>
      <c r="B17" s="11">
        <f>IF($A17="","",'Événements'!B13)</f>
        <v/>
      </c>
      <c r="C17" s="32">
        <f>IF($A17="","",'Événements'!E13)</f>
        <v/>
      </c>
      <c r="D17" s="13">
        <f>IF($A17="","",COUNTIFS('Devis'!$B$4:$B$103,$A17,'Devis'!$A$4:$A$103,"&lt;&gt;"))</f>
        <v/>
      </c>
      <c r="E17" s="32">
        <f>IF($A17="","",SUMIFS('Devis'!$L$4:$L$103,'Devis'!$B$4:$B$103,$A17,'Devis'!$Q$4:$Q$103,"Retenu"))</f>
        <v/>
      </c>
      <c r="F17" s="13">
        <f>IF($A17="","",COUNTIFS('Devis'!$B$4:$B$103,$A17,'Devis'!$U$4:$U$103,"Expiré")+COUNTIFS('Devis'!$B$4:$B$103,$A17,'Devis'!$U$4:$U$103,"À traiter")+COUNTIFS('Devis'!$B$4:$B$103,$A17,'Devis'!$U$4:$U$103,"Échéance absente"))</f>
        <v/>
      </c>
      <c r="G17" s="14">
        <f>IF($A17="","",IF($D17=0,"Sans devis",IF($F17&gt;0,"À traiter","Suivi")))</f>
        <v/>
      </c>
    </row>
    <row r="18" ht="22" customHeight="1">
      <c r="A18" s="7">
        <f>IF('Événements'!A14="","",'Événements'!A14)</f>
        <v/>
      </c>
      <c r="B18" s="7">
        <f>IF($A18="","",'Événements'!B14)</f>
        <v/>
      </c>
      <c r="C18" s="31">
        <f>IF($A18="","",'Événements'!E14)</f>
        <v/>
      </c>
      <c r="D18" s="9">
        <f>IF($A18="","",COUNTIFS('Devis'!$B$4:$B$103,$A18,'Devis'!$A$4:$A$103,"&lt;&gt;"))</f>
        <v/>
      </c>
      <c r="E18" s="31">
        <f>IF($A18="","",SUMIFS('Devis'!$L$4:$L$103,'Devis'!$B$4:$B$103,$A18,'Devis'!$Q$4:$Q$103,"Retenu"))</f>
        <v/>
      </c>
      <c r="F18" s="9">
        <f>IF($A18="","",COUNTIFS('Devis'!$B$4:$B$103,$A18,'Devis'!$U$4:$U$103,"Expiré")+COUNTIFS('Devis'!$B$4:$B$103,$A18,'Devis'!$U$4:$U$103,"À traiter")+COUNTIFS('Devis'!$B$4:$B$103,$A18,'Devis'!$U$4:$U$103,"Échéance absente"))</f>
        <v/>
      </c>
      <c r="G18" s="10">
        <f>IF($A18="","",IF($D18=0,"Sans devis",IF($F18&gt;0,"À traiter","Suivi")))</f>
        <v/>
      </c>
    </row>
    <row r="19" ht="22" customHeight="1">
      <c r="A19" s="11">
        <f>IF('Événements'!A15="","",'Événements'!A15)</f>
        <v/>
      </c>
      <c r="B19" s="11">
        <f>IF($A19="","",'Événements'!B15)</f>
        <v/>
      </c>
      <c r="C19" s="32">
        <f>IF($A19="","",'Événements'!E15)</f>
        <v/>
      </c>
      <c r="D19" s="13">
        <f>IF($A19="","",COUNTIFS('Devis'!$B$4:$B$103,$A19,'Devis'!$A$4:$A$103,"&lt;&gt;"))</f>
        <v/>
      </c>
      <c r="E19" s="32">
        <f>IF($A19="","",SUMIFS('Devis'!$L$4:$L$103,'Devis'!$B$4:$B$103,$A19,'Devis'!$Q$4:$Q$103,"Retenu"))</f>
        <v/>
      </c>
      <c r="F19" s="13">
        <f>IF($A19="","",COUNTIFS('Devis'!$B$4:$B$103,$A19,'Devis'!$U$4:$U$103,"Expiré")+COUNTIFS('Devis'!$B$4:$B$103,$A19,'Devis'!$U$4:$U$103,"À traiter")+COUNTIFS('Devis'!$B$4:$B$103,$A19,'Devis'!$U$4:$U$103,"Échéance absente"))</f>
        <v/>
      </c>
      <c r="G19" s="14">
        <f>IF($A19="","",IF($D19=0,"Sans devis",IF($F19&gt;0,"À traiter","Suivi")))</f>
        <v/>
      </c>
    </row>
    <row r="20" ht="22" customHeight="1">
      <c r="A20" s="7">
        <f>IF('Événements'!A16="","",'Événements'!A16)</f>
        <v/>
      </c>
      <c r="B20" s="7">
        <f>IF($A20="","",'Événements'!B16)</f>
        <v/>
      </c>
      <c r="C20" s="31">
        <f>IF($A20="","",'Événements'!E16)</f>
        <v/>
      </c>
      <c r="D20" s="9">
        <f>IF($A20="","",COUNTIFS('Devis'!$B$4:$B$103,$A20,'Devis'!$A$4:$A$103,"&lt;&gt;"))</f>
        <v/>
      </c>
      <c r="E20" s="31">
        <f>IF($A20="","",SUMIFS('Devis'!$L$4:$L$103,'Devis'!$B$4:$B$103,$A20,'Devis'!$Q$4:$Q$103,"Retenu"))</f>
        <v/>
      </c>
      <c r="F20" s="9">
        <f>IF($A20="","",COUNTIFS('Devis'!$B$4:$B$103,$A20,'Devis'!$U$4:$U$103,"Expiré")+COUNTIFS('Devis'!$B$4:$B$103,$A20,'Devis'!$U$4:$U$103,"À traiter")+COUNTIFS('Devis'!$B$4:$B$103,$A20,'Devis'!$U$4:$U$103,"Échéance absente"))</f>
        <v/>
      </c>
      <c r="G20" s="10">
        <f>IF($A20="","",IF($D20=0,"Sans devis",IF($F20&gt;0,"À traiter","Suivi")))</f>
        <v/>
      </c>
    </row>
    <row r="21" ht="22" customHeight="1">
      <c r="A21" s="11">
        <f>IF('Événements'!A17="","",'Événements'!A17)</f>
        <v/>
      </c>
      <c r="B21" s="11">
        <f>IF($A21="","",'Événements'!B17)</f>
        <v/>
      </c>
      <c r="C21" s="32">
        <f>IF($A21="","",'Événements'!E17)</f>
        <v/>
      </c>
      <c r="D21" s="13">
        <f>IF($A21="","",COUNTIFS('Devis'!$B$4:$B$103,$A21,'Devis'!$A$4:$A$103,"&lt;&gt;"))</f>
        <v/>
      </c>
      <c r="E21" s="32">
        <f>IF($A21="","",SUMIFS('Devis'!$L$4:$L$103,'Devis'!$B$4:$B$103,$A21,'Devis'!$Q$4:$Q$103,"Retenu"))</f>
        <v/>
      </c>
      <c r="F21" s="13">
        <f>IF($A21="","",COUNTIFS('Devis'!$B$4:$B$103,$A21,'Devis'!$U$4:$U$103,"Expiré")+COUNTIFS('Devis'!$B$4:$B$103,$A21,'Devis'!$U$4:$U$103,"À traiter")+COUNTIFS('Devis'!$B$4:$B$103,$A21,'Devis'!$U$4:$U$103,"Échéance absente"))</f>
        <v/>
      </c>
      <c r="G21" s="14">
        <f>IF($A21="","",IF($D21=0,"Sans devis",IF($F21&gt;0,"À traiter","Suivi")))</f>
        <v/>
      </c>
    </row>
    <row r="22" ht="22" customHeight="1">
      <c r="A22" s="7">
        <f>IF('Événements'!A18="","",'Événements'!A18)</f>
        <v/>
      </c>
      <c r="B22" s="7">
        <f>IF($A22="","",'Événements'!B18)</f>
        <v/>
      </c>
      <c r="C22" s="31">
        <f>IF($A22="","",'Événements'!E18)</f>
        <v/>
      </c>
      <c r="D22" s="9">
        <f>IF($A22="","",COUNTIFS('Devis'!$B$4:$B$103,$A22,'Devis'!$A$4:$A$103,"&lt;&gt;"))</f>
        <v/>
      </c>
      <c r="E22" s="31">
        <f>IF($A22="","",SUMIFS('Devis'!$L$4:$L$103,'Devis'!$B$4:$B$103,$A22,'Devis'!$Q$4:$Q$103,"Retenu"))</f>
        <v/>
      </c>
      <c r="F22" s="9">
        <f>IF($A22="","",COUNTIFS('Devis'!$B$4:$B$103,$A22,'Devis'!$U$4:$U$103,"Expiré")+COUNTIFS('Devis'!$B$4:$B$103,$A22,'Devis'!$U$4:$U$103,"À traiter")+COUNTIFS('Devis'!$B$4:$B$103,$A22,'Devis'!$U$4:$U$103,"Échéance absente"))</f>
        <v/>
      </c>
      <c r="G22" s="10">
        <f>IF($A22="","",IF($D22=0,"Sans devis",IF($F22&gt;0,"À traiter","Suivi")))</f>
        <v/>
      </c>
    </row>
    <row r="23" ht="22" customHeight="1">
      <c r="A23" s="11">
        <f>IF('Événements'!A19="","",'Événements'!A19)</f>
        <v/>
      </c>
      <c r="B23" s="11">
        <f>IF($A23="","",'Événements'!B19)</f>
        <v/>
      </c>
      <c r="C23" s="32">
        <f>IF($A23="","",'Événements'!E19)</f>
        <v/>
      </c>
      <c r="D23" s="13">
        <f>IF($A23="","",COUNTIFS('Devis'!$B$4:$B$103,$A23,'Devis'!$A$4:$A$103,"&lt;&gt;"))</f>
        <v/>
      </c>
      <c r="E23" s="32">
        <f>IF($A23="","",SUMIFS('Devis'!$L$4:$L$103,'Devis'!$B$4:$B$103,$A23,'Devis'!$Q$4:$Q$103,"Retenu"))</f>
        <v/>
      </c>
      <c r="F23" s="13">
        <f>IF($A23="","",COUNTIFS('Devis'!$B$4:$B$103,$A23,'Devis'!$U$4:$U$103,"Expiré")+COUNTIFS('Devis'!$B$4:$B$103,$A23,'Devis'!$U$4:$U$103,"À traiter")+COUNTIFS('Devis'!$B$4:$B$103,$A23,'Devis'!$U$4:$U$103,"Échéance absente"))</f>
        <v/>
      </c>
      <c r="G23" s="14">
        <f>IF($A23="","",IF($D23=0,"Sans devis",IF($F23&gt;0,"À traiter","Suivi")))</f>
        <v/>
      </c>
    </row>
    <row r="24" ht="22" customHeight="1">
      <c r="A24" s="7">
        <f>IF('Événements'!A20="","",'Événements'!A20)</f>
        <v/>
      </c>
      <c r="B24" s="7">
        <f>IF($A24="","",'Événements'!B20)</f>
        <v/>
      </c>
      <c r="C24" s="31">
        <f>IF($A24="","",'Événements'!E20)</f>
        <v/>
      </c>
      <c r="D24" s="9">
        <f>IF($A24="","",COUNTIFS('Devis'!$B$4:$B$103,$A24,'Devis'!$A$4:$A$103,"&lt;&gt;"))</f>
        <v/>
      </c>
      <c r="E24" s="31">
        <f>IF($A24="","",SUMIFS('Devis'!$L$4:$L$103,'Devis'!$B$4:$B$103,$A24,'Devis'!$Q$4:$Q$103,"Retenu"))</f>
        <v/>
      </c>
      <c r="F24" s="9">
        <f>IF($A24="","",COUNTIFS('Devis'!$B$4:$B$103,$A24,'Devis'!$U$4:$U$103,"Expiré")+COUNTIFS('Devis'!$B$4:$B$103,$A24,'Devis'!$U$4:$U$103,"À traiter")+COUNTIFS('Devis'!$B$4:$B$103,$A24,'Devis'!$U$4:$U$103,"Échéance absente"))</f>
        <v/>
      </c>
      <c r="G24" s="10">
        <f>IF($A24="","",IF($D24=0,"Sans devis",IF($F24&gt;0,"À traiter","Suivi")))</f>
        <v/>
      </c>
    </row>
    <row r="25" ht="22" customHeight="1">
      <c r="A25" s="11">
        <f>IF('Événements'!A21="","",'Événements'!A21)</f>
        <v/>
      </c>
      <c r="B25" s="11">
        <f>IF($A25="","",'Événements'!B21)</f>
        <v/>
      </c>
      <c r="C25" s="32">
        <f>IF($A25="","",'Événements'!E21)</f>
        <v/>
      </c>
      <c r="D25" s="13">
        <f>IF($A25="","",COUNTIFS('Devis'!$B$4:$B$103,$A25,'Devis'!$A$4:$A$103,"&lt;&gt;"))</f>
        <v/>
      </c>
      <c r="E25" s="32">
        <f>IF($A25="","",SUMIFS('Devis'!$L$4:$L$103,'Devis'!$B$4:$B$103,$A25,'Devis'!$Q$4:$Q$103,"Retenu"))</f>
        <v/>
      </c>
      <c r="F25" s="13">
        <f>IF($A25="","",COUNTIFS('Devis'!$B$4:$B$103,$A25,'Devis'!$U$4:$U$103,"Expiré")+COUNTIFS('Devis'!$B$4:$B$103,$A25,'Devis'!$U$4:$U$103,"À traiter")+COUNTIFS('Devis'!$B$4:$B$103,$A25,'Devis'!$U$4:$U$103,"Échéance absente"))</f>
        <v/>
      </c>
      <c r="G25" s="14">
        <f>IF($A25="","",IF($D25=0,"Sans devis",IF($F25&gt;0,"À traiter","Suivi")))</f>
        <v/>
      </c>
    </row>
    <row r="26" ht="22" customHeight="1">
      <c r="A26" s="7">
        <f>IF('Événements'!A22="","",'Événements'!A22)</f>
        <v/>
      </c>
      <c r="B26" s="7">
        <f>IF($A26="","",'Événements'!B22)</f>
        <v/>
      </c>
      <c r="C26" s="31">
        <f>IF($A26="","",'Événements'!E22)</f>
        <v/>
      </c>
      <c r="D26" s="9">
        <f>IF($A26="","",COUNTIFS('Devis'!$B$4:$B$103,$A26,'Devis'!$A$4:$A$103,"&lt;&gt;"))</f>
        <v/>
      </c>
      <c r="E26" s="31">
        <f>IF($A26="","",SUMIFS('Devis'!$L$4:$L$103,'Devis'!$B$4:$B$103,$A26,'Devis'!$Q$4:$Q$103,"Retenu"))</f>
        <v/>
      </c>
      <c r="F26" s="9">
        <f>IF($A26="","",COUNTIFS('Devis'!$B$4:$B$103,$A26,'Devis'!$U$4:$U$103,"Expiré")+COUNTIFS('Devis'!$B$4:$B$103,$A26,'Devis'!$U$4:$U$103,"À traiter")+COUNTIFS('Devis'!$B$4:$B$103,$A26,'Devis'!$U$4:$U$103,"Échéance absente"))</f>
        <v/>
      </c>
      <c r="G26" s="10">
        <f>IF($A26="","",IF($D26=0,"Sans devis",IF($F26&gt;0,"À traiter","Suivi")))</f>
        <v/>
      </c>
    </row>
    <row r="27" ht="22" customHeight="1">
      <c r="A27" s="11">
        <f>IF('Événements'!A23="","",'Événements'!A23)</f>
        <v/>
      </c>
      <c r="B27" s="11">
        <f>IF($A27="","",'Événements'!B23)</f>
        <v/>
      </c>
      <c r="C27" s="32">
        <f>IF($A27="","",'Événements'!E23)</f>
        <v/>
      </c>
      <c r="D27" s="13">
        <f>IF($A27="","",COUNTIFS('Devis'!$B$4:$B$103,$A27,'Devis'!$A$4:$A$103,"&lt;&gt;"))</f>
        <v/>
      </c>
      <c r="E27" s="32">
        <f>IF($A27="","",SUMIFS('Devis'!$L$4:$L$103,'Devis'!$B$4:$B$103,$A27,'Devis'!$Q$4:$Q$103,"Retenu"))</f>
        <v/>
      </c>
      <c r="F27" s="13">
        <f>IF($A27="","",COUNTIFS('Devis'!$B$4:$B$103,$A27,'Devis'!$U$4:$U$103,"Expiré")+COUNTIFS('Devis'!$B$4:$B$103,$A27,'Devis'!$U$4:$U$103,"À traiter")+COUNTIFS('Devis'!$B$4:$B$103,$A27,'Devis'!$U$4:$U$103,"Échéance absente"))</f>
        <v/>
      </c>
      <c r="G27" s="14">
        <f>IF($A27="","",IF($D27=0,"Sans devis",IF($F27&gt;0,"À traiter","Suivi")))</f>
        <v/>
      </c>
    </row>
    <row r="28" ht="22" customHeight="1">
      <c r="A28" s="7">
        <f>IF('Événements'!A24="","",'Événements'!A24)</f>
        <v/>
      </c>
      <c r="B28" s="7">
        <f>IF($A28="","",'Événements'!B24)</f>
        <v/>
      </c>
      <c r="C28" s="31">
        <f>IF($A28="","",'Événements'!E24)</f>
        <v/>
      </c>
      <c r="D28" s="9">
        <f>IF($A28="","",COUNTIFS('Devis'!$B$4:$B$103,$A28,'Devis'!$A$4:$A$103,"&lt;&gt;"))</f>
        <v/>
      </c>
      <c r="E28" s="31">
        <f>IF($A28="","",SUMIFS('Devis'!$L$4:$L$103,'Devis'!$B$4:$B$103,$A28,'Devis'!$Q$4:$Q$103,"Retenu"))</f>
        <v/>
      </c>
      <c r="F28" s="9">
        <f>IF($A28="","",COUNTIFS('Devis'!$B$4:$B$103,$A28,'Devis'!$U$4:$U$103,"Expiré")+COUNTIFS('Devis'!$B$4:$B$103,$A28,'Devis'!$U$4:$U$103,"À traiter")+COUNTIFS('Devis'!$B$4:$B$103,$A28,'Devis'!$U$4:$U$103,"Échéance absente"))</f>
        <v/>
      </c>
      <c r="G28" s="10">
        <f>IF($A28="","",IF($D28=0,"Sans devis",IF($F28&gt;0,"À traiter","Suivi")))</f>
        <v/>
      </c>
    </row>
    <row r="29" ht="22" customHeight="1">
      <c r="A29" s="11">
        <f>IF('Événements'!A25="","",'Événements'!A25)</f>
        <v/>
      </c>
      <c r="B29" s="11">
        <f>IF($A29="","",'Événements'!B25)</f>
        <v/>
      </c>
      <c r="C29" s="32">
        <f>IF($A29="","",'Événements'!E25)</f>
        <v/>
      </c>
      <c r="D29" s="13">
        <f>IF($A29="","",COUNTIFS('Devis'!$B$4:$B$103,$A29,'Devis'!$A$4:$A$103,"&lt;&gt;"))</f>
        <v/>
      </c>
      <c r="E29" s="32">
        <f>IF($A29="","",SUMIFS('Devis'!$L$4:$L$103,'Devis'!$B$4:$B$103,$A29,'Devis'!$Q$4:$Q$103,"Retenu"))</f>
        <v/>
      </c>
      <c r="F29" s="13">
        <f>IF($A29="","",COUNTIFS('Devis'!$B$4:$B$103,$A29,'Devis'!$U$4:$U$103,"Expiré")+COUNTIFS('Devis'!$B$4:$B$103,$A29,'Devis'!$U$4:$U$103,"À traiter")+COUNTIFS('Devis'!$B$4:$B$103,$A29,'Devis'!$U$4:$U$103,"Échéance absente"))</f>
        <v/>
      </c>
      <c r="G29" s="14">
        <f>IF($A29="","",IF($D29=0,"Sans devis",IF($F29&gt;0,"À traiter","Suivi")))</f>
        <v/>
      </c>
    </row>
    <row r="30" ht="22" customHeight="1">
      <c r="A30" s="7">
        <f>IF('Événements'!A26="","",'Événements'!A26)</f>
        <v/>
      </c>
      <c r="B30" s="7">
        <f>IF($A30="","",'Événements'!B26)</f>
        <v/>
      </c>
      <c r="C30" s="31">
        <f>IF($A30="","",'Événements'!E26)</f>
        <v/>
      </c>
      <c r="D30" s="9">
        <f>IF($A30="","",COUNTIFS('Devis'!$B$4:$B$103,$A30,'Devis'!$A$4:$A$103,"&lt;&gt;"))</f>
        <v/>
      </c>
      <c r="E30" s="31">
        <f>IF($A30="","",SUMIFS('Devis'!$L$4:$L$103,'Devis'!$B$4:$B$103,$A30,'Devis'!$Q$4:$Q$103,"Retenu"))</f>
        <v/>
      </c>
      <c r="F30" s="9">
        <f>IF($A30="","",COUNTIFS('Devis'!$B$4:$B$103,$A30,'Devis'!$U$4:$U$103,"Expiré")+COUNTIFS('Devis'!$B$4:$B$103,$A30,'Devis'!$U$4:$U$103,"À traiter")+COUNTIFS('Devis'!$B$4:$B$103,$A30,'Devis'!$U$4:$U$103,"Échéance absente"))</f>
        <v/>
      </c>
      <c r="G30" s="10">
        <f>IF($A30="","",IF($D30=0,"Sans devis",IF($F30&gt;0,"À traiter","Suivi")))</f>
        <v/>
      </c>
    </row>
    <row r="31" ht="22" customHeight="1">
      <c r="A31" s="11">
        <f>IF('Événements'!A27="","",'Événements'!A27)</f>
        <v/>
      </c>
      <c r="B31" s="11">
        <f>IF($A31="","",'Événements'!B27)</f>
        <v/>
      </c>
      <c r="C31" s="32">
        <f>IF($A31="","",'Événements'!E27)</f>
        <v/>
      </c>
      <c r="D31" s="13">
        <f>IF($A31="","",COUNTIFS('Devis'!$B$4:$B$103,$A31,'Devis'!$A$4:$A$103,"&lt;&gt;"))</f>
        <v/>
      </c>
      <c r="E31" s="32">
        <f>IF($A31="","",SUMIFS('Devis'!$L$4:$L$103,'Devis'!$B$4:$B$103,$A31,'Devis'!$Q$4:$Q$103,"Retenu"))</f>
        <v/>
      </c>
      <c r="F31" s="13">
        <f>IF($A31="","",COUNTIFS('Devis'!$B$4:$B$103,$A31,'Devis'!$U$4:$U$103,"Expiré")+COUNTIFS('Devis'!$B$4:$B$103,$A31,'Devis'!$U$4:$U$103,"À traiter")+COUNTIFS('Devis'!$B$4:$B$103,$A31,'Devis'!$U$4:$U$103,"Échéance absente"))</f>
        <v/>
      </c>
      <c r="G31" s="14">
        <f>IF($A31="","",IF($D31=0,"Sans devis",IF($F31&gt;0,"À traiter","Suivi")))</f>
        <v/>
      </c>
    </row>
    <row r="32" ht="22" customHeight="1">
      <c r="A32" s="7">
        <f>IF('Événements'!A28="","",'Événements'!A28)</f>
        <v/>
      </c>
      <c r="B32" s="7">
        <f>IF($A32="","",'Événements'!B28)</f>
        <v/>
      </c>
      <c r="C32" s="31">
        <f>IF($A32="","",'Événements'!E28)</f>
        <v/>
      </c>
      <c r="D32" s="9">
        <f>IF($A32="","",COUNTIFS('Devis'!$B$4:$B$103,$A32,'Devis'!$A$4:$A$103,"&lt;&gt;"))</f>
        <v/>
      </c>
      <c r="E32" s="31">
        <f>IF($A32="","",SUMIFS('Devis'!$L$4:$L$103,'Devis'!$B$4:$B$103,$A32,'Devis'!$Q$4:$Q$103,"Retenu"))</f>
        <v/>
      </c>
      <c r="F32" s="9">
        <f>IF($A32="","",COUNTIFS('Devis'!$B$4:$B$103,$A32,'Devis'!$U$4:$U$103,"Expiré")+COUNTIFS('Devis'!$B$4:$B$103,$A32,'Devis'!$U$4:$U$103,"À traiter")+COUNTIFS('Devis'!$B$4:$B$103,$A32,'Devis'!$U$4:$U$103,"Échéance absente"))</f>
        <v/>
      </c>
      <c r="G32" s="10">
        <f>IF($A32="","",IF($D32=0,"Sans devis",IF($F32&gt;0,"À traiter","Suivi")))</f>
        <v/>
      </c>
    </row>
    <row r="33" ht="22" customHeight="1">
      <c r="A33" s="11">
        <f>IF('Événements'!A29="","",'Événements'!A29)</f>
        <v/>
      </c>
      <c r="B33" s="11">
        <f>IF($A33="","",'Événements'!B29)</f>
        <v/>
      </c>
      <c r="C33" s="32">
        <f>IF($A33="","",'Événements'!E29)</f>
        <v/>
      </c>
      <c r="D33" s="13">
        <f>IF($A33="","",COUNTIFS('Devis'!$B$4:$B$103,$A33,'Devis'!$A$4:$A$103,"&lt;&gt;"))</f>
        <v/>
      </c>
      <c r="E33" s="32">
        <f>IF($A33="","",SUMIFS('Devis'!$L$4:$L$103,'Devis'!$B$4:$B$103,$A33,'Devis'!$Q$4:$Q$103,"Retenu"))</f>
        <v/>
      </c>
      <c r="F33" s="13">
        <f>IF($A33="","",COUNTIFS('Devis'!$B$4:$B$103,$A33,'Devis'!$U$4:$U$103,"Expiré")+COUNTIFS('Devis'!$B$4:$B$103,$A33,'Devis'!$U$4:$U$103,"À traiter")+COUNTIFS('Devis'!$B$4:$B$103,$A33,'Devis'!$U$4:$U$103,"Échéance absente"))</f>
        <v/>
      </c>
      <c r="G33" s="14">
        <f>IF($A33="","",IF($D33=0,"Sans devis",IF($F33&gt;0,"À traiter","Suivi")))</f>
        <v/>
      </c>
    </row>
    <row r="34" ht="22" customHeight="1">
      <c r="A34" s="7">
        <f>IF('Événements'!A30="","",'Événements'!A30)</f>
        <v/>
      </c>
      <c r="B34" s="7">
        <f>IF($A34="","",'Événements'!B30)</f>
        <v/>
      </c>
      <c r="C34" s="31">
        <f>IF($A34="","",'Événements'!E30)</f>
        <v/>
      </c>
      <c r="D34" s="9">
        <f>IF($A34="","",COUNTIFS('Devis'!$B$4:$B$103,$A34,'Devis'!$A$4:$A$103,"&lt;&gt;"))</f>
        <v/>
      </c>
      <c r="E34" s="31">
        <f>IF($A34="","",SUMIFS('Devis'!$L$4:$L$103,'Devis'!$B$4:$B$103,$A34,'Devis'!$Q$4:$Q$103,"Retenu"))</f>
        <v/>
      </c>
      <c r="F34" s="9">
        <f>IF($A34="","",COUNTIFS('Devis'!$B$4:$B$103,$A34,'Devis'!$U$4:$U$103,"Expiré")+COUNTIFS('Devis'!$B$4:$B$103,$A34,'Devis'!$U$4:$U$103,"À traiter")+COUNTIFS('Devis'!$B$4:$B$103,$A34,'Devis'!$U$4:$U$103,"Échéance absente"))</f>
        <v/>
      </c>
      <c r="G34" s="10">
        <f>IF($A34="","",IF($D34=0,"Sans devis",IF($F34&gt;0,"À traiter","Suivi")))</f>
        <v/>
      </c>
    </row>
    <row r="35" ht="22" customHeight="1">
      <c r="A35" s="11">
        <f>IF('Événements'!A31="","",'Événements'!A31)</f>
        <v/>
      </c>
      <c r="B35" s="11">
        <f>IF($A35="","",'Événements'!B31)</f>
        <v/>
      </c>
      <c r="C35" s="32">
        <f>IF($A35="","",'Événements'!E31)</f>
        <v/>
      </c>
      <c r="D35" s="13">
        <f>IF($A35="","",COUNTIFS('Devis'!$B$4:$B$103,$A35,'Devis'!$A$4:$A$103,"&lt;&gt;"))</f>
        <v/>
      </c>
      <c r="E35" s="32">
        <f>IF($A35="","",SUMIFS('Devis'!$L$4:$L$103,'Devis'!$B$4:$B$103,$A35,'Devis'!$Q$4:$Q$103,"Retenu"))</f>
        <v/>
      </c>
      <c r="F35" s="13">
        <f>IF($A35="","",COUNTIFS('Devis'!$B$4:$B$103,$A35,'Devis'!$U$4:$U$103,"Expiré")+COUNTIFS('Devis'!$B$4:$B$103,$A35,'Devis'!$U$4:$U$103,"À traiter")+COUNTIFS('Devis'!$B$4:$B$103,$A35,'Devis'!$U$4:$U$103,"Échéance absente"))</f>
        <v/>
      </c>
      <c r="G35" s="14">
        <f>IF($A35="","",IF($D35=0,"Sans devis",IF($F35&gt;0,"À traiter","Suivi")))</f>
        <v/>
      </c>
    </row>
    <row r="36" ht="22" customHeight="1">
      <c r="A36" s="7">
        <f>IF('Événements'!A32="","",'Événements'!A32)</f>
        <v/>
      </c>
      <c r="B36" s="7">
        <f>IF($A36="","",'Événements'!B32)</f>
        <v/>
      </c>
      <c r="C36" s="31">
        <f>IF($A36="","",'Événements'!E32)</f>
        <v/>
      </c>
      <c r="D36" s="9">
        <f>IF($A36="","",COUNTIFS('Devis'!$B$4:$B$103,$A36,'Devis'!$A$4:$A$103,"&lt;&gt;"))</f>
        <v/>
      </c>
      <c r="E36" s="31">
        <f>IF($A36="","",SUMIFS('Devis'!$L$4:$L$103,'Devis'!$B$4:$B$103,$A36,'Devis'!$Q$4:$Q$103,"Retenu"))</f>
        <v/>
      </c>
      <c r="F36" s="9">
        <f>IF($A36="","",COUNTIFS('Devis'!$B$4:$B$103,$A36,'Devis'!$U$4:$U$103,"Expiré")+COUNTIFS('Devis'!$B$4:$B$103,$A36,'Devis'!$U$4:$U$103,"À traiter")+COUNTIFS('Devis'!$B$4:$B$103,$A36,'Devis'!$U$4:$U$103,"Échéance absente"))</f>
        <v/>
      </c>
      <c r="G36" s="10">
        <f>IF($A36="","",IF($D36=0,"Sans devis",IF($F36&gt;0,"À traiter","Suivi")))</f>
        <v/>
      </c>
    </row>
    <row r="37" ht="22" customHeight="1">
      <c r="A37" s="11">
        <f>IF('Événements'!A33="","",'Événements'!A33)</f>
        <v/>
      </c>
      <c r="B37" s="11">
        <f>IF($A37="","",'Événements'!B33)</f>
        <v/>
      </c>
      <c r="C37" s="32">
        <f>IF($A37="","",'Événements'!E33)</f>
        <v/>
      </c>
      <c r="D37" s="13">
        <f>IF($A37="","",COUNTIFS('Devis'!$B$4:$B$103,$A37,'Devis'!$A$4:$A$103,"&lt;&gt;"))</f>
        <v/>
      </c>
      <c r="E37" s="32">
        <f>IF($A37="","",SUMIFS('Devis'!$L$4:$L$103,'Devis'!$B$4:$B$103,$A37,'Devis'!$Q$4:$Q$103,"Retenu"))</f>
        <v/>
      </c>
      <c r="F37" s="13">
        <f>IF($A37="","",COUNTIFS('Devis'!$B$4:$B$103,$A37,'Devis'!$U$4:$U$103,"Expiré")+COUNTIFS('Devis'!$B$4:$B$103,$A37,'Devis'!$U$4:$U$103,"À traiter")+COUNTIFS('Devis'!$B$4:$B$103,$A37,'Devis'!$U$4:$U$103,"Échéance absente"))</f>
        <v/>
      </c>
      <c r="G37" s="14">
        <f>IF($A37="","",IF($D37=0,"Sans devis",IF($F37&gt;0,"À traiter","Suivi")))</f>
        <v/>
      </c>
    </row>
    <row r="38" ht="22" customHeight="1">
      <c r="A38" s="7">
        <f>IF('Événements'!A34="","",'Événements'!A34)</f>
        <v/>
      </c>
      <c r="B38" s="7">
        <f>IF($A38="","",'Événements'!B34)</f>
        <v/>
      </c>
      <c r="C38" s="31">
        <f>IF($A38="","",'Événements'!E34)</f>
        <v/>
      </c>
      <c r="D38" s="9">
        <f>IF($A38="","",COUNTIFS('Devis'!$B$4:$B$103,$A38,'Devis'!$A$4:$A$103,"&lt;&gt;"))</f>
        <v/>
      </c>
      <c r="E38" s="31">
        <f>IF($A38="","",SUMIFS('Devis'!$L$4:$L$103,'Devis'!$B$4:$B$103,$A38,'Devis'!$Q$4:$Q$103,"Retenu"))</f>
        <v/>
      </c>
      <c r="F38" s="9">
        <f>IF($A38="","",COUNTIFS('Devis'!$B$4:$B$103,$A38,'Devis'!$U$4:$U$103,"Expiré")+COUNTIFS('Devis'!$B$4:$B$103,$A38,'Devis'!$U$4:$U$103,"À traiter")+COUNTIFS('Devis'!$B$4:$B$103,$A38,'Devis'!$U$4:$U$103,"Échéance absente"))</f>
        <v/>
      </c>
      <c r="G38" s="10">
        <f>IF($A38="","",IF($D38=0,"Sans devis",IF($F38&gt;0,"À traiter","Suivi")))</f>
        <v/>
      </c>
    </row>
    <row r="39" ht="22" customHeight="1">
      <c r="A39" s="11">
        <f>IF('Événements'!A35="","",'Événements'!A35)</f>
        <v/>
      </c>
      <c r="B39" s="11">
        <f>IF($A39="","",'Événements'!B35)</f>
        <v/>
      </c>
      <c r="C39" s="32">
        <f>IF($A39="","",'Événements'!E35)</f>
        <v/>
      </c>
      <c r="D39" s="13">
        <f>IF($A39="","",COUNTIFS('Devis'!$B$4:$B$103,$A39,'Devis'!$A$4:$A$103,"&lt;&gt;"))</f>
        <v/>
      </c>
      <c r="E39" s="32">
        <f>IF($A39="","",SUMIFS('Devis'!$L$4:$L$103,'Devis'!$B$4:$B$103,$A39,'Devis'!$Q$4:$Q$103,"Retenu"))</f>
        <v/>
      </c>
      <c r="F39" s="13">
        <f>IF($A39="","",COUNTIFS('Devis'!$B$4:$B$103,$A39,'Devis'!$U$4:$U$103,"Expiré")+COUNTIFS('Devis'!$B$4:$B$103,$A39,'Devis'!$U$4:$U$103,"À traiter")+COUNTIFS('Devis'!$B$4:$B$103,$A39,'Devis'!$U$4:$U$103,"Échéance absente"))</f>
        <v/>
      </c>
      <c r="G39" s="14">
        <f>IF($A39="","",IF($D39=0,"Sans devis",IF($F39&gt;0,"À traiter","Suivi")))</f>
        <v/>
      </c>
    </row>
    <row r="40" ht="22" customHeight="1">
      <c r="A40" s="7">
        <f>IF('Événements'!A36="","",'Événements'!A36)</f>
        <v/>
      </c>
      <c r="B40" s="7">
        <f>IF($A40="","",'Événements'!B36)</f>
        <v/>
      </c>
      <c r="C40" s="31">
        <f>IF($A40="","",'Événements'!E36)</f>
        <v/>
      </c>
      <c r="D40" s="9">
        <f>IF($A40="","",COUNTIFS('Devis'!$B$4:$B$103,$A40,'Devis'!$A$4:$A$103,"&lt;&gt;"))</f>
        <v/>
      </c>
      <c r="E40" s="31">
        <f>IF($A40="","",SUMIFS('Devis'!$L$4:$L$103,'Devis'!$B$4:$B$103,$A40,'Devis'!$Q$4:$Q$103,"Retenu"))</f>
        <v/>
      </c>
      <c r="F40" s="9">
        <f>IF($A40="","",COUNTIFS('Devis'!$B$4:$B$103,$A40,'Devis'!$U$4:$U$103,"Expiré")+COUNTIFS('Devis'!$B$4:$B$103,$A40,'Devis'!$U$4:$U$103,"À traiter")+COUNTIFS('Devis'!$B$4:$B$103,$A40,'Devis'!$U$4:$U$103,"Échéance absente"))</f>
        <v/>
      </c>
      <c r="G40" s="10">
        <f>IF($A40="","",IF($D40=0,"Sans devis",IF($F40&gt;0,"À traiter","Suivi")))</f>
        <v/>
      </c>
    </row>
    <row r="41" ht="22" customHeight="1">
      <c r="A41" s="11">
        <f>IF('Événements'!A37="","",'Événements'!A37)</f>
        <v/>
      </c>
      <c r="B41" s="11">
        <f>IF($A41="","",'Événements'!B37)</f>
        <v/>
      </c>
      <c r="C41" s="32">
        <f>IF($A41="","",'Événements'!E37)</f>
        <v/>
      </c>
      <c r="D41" s="13">
        <f>IF($A41="","",COUNTIFS('Devis'!$B$4:$B$103,$A41,'Devis'!$A$4:$A$103,"&lt;&gt;"))</f>
        <v/>
      </c>
      <c r="E41" s="32">
        <f>IF($A41="","",SUMIFS('Devis'!$L$4:$L$103,'Devis'!$B$4:$B$103,$A41,'Devis'!$Q$4:$Q$103,"Retenu"))</f>
        <v/>
      </c>
      <c r="F41" s="13">
        <f>IF($A41="","",COUNTIFS('Devis'!$B$4:$B$103,$A41,'Devis'!$U$4:$U$103,"Expiré")+COUNTIFS('Devis'!$B$4:$B$103,$A41,'Devis'!$U$4:$U$103,"À traiter")+COUNTIFS('Devis'!$B$4:$B$103,$A41,'Devis'!$U$4:$U$103,"Échéance absente"))</f>
        <v/>
      </c>
      <c r="G41" s="14">
        <f>IF($A41="","",IF($D41=0,"Sans devis",IF($F41&gt;0,"À traiter","Suivi")))</f>
        <v/>
      </c>
    </row>
    <row r="42" ht="22" customHeight="1">
      <c r="A42" s="7">
        <f>IF('Événements'!A38="","",'Événements'!A38)</f>
        <v/>
      </c>
      <c r="B42" s="7">
        <f>IF($A42="","",'Événements'!B38)</f>
        <v/>
      </c>
      <c r="C42" s="31">
        <f>IF($A42="","",'Événements'!E38)</f>
        <v/>
      </c>
      <c r="D42" s="9">
        <f>IF($A42="","",COUNTIFS('Devis'!$B$4:$B$103,$A42,'Devis'!$A$4:$A$103,"&lt;&gt;"))</f>
        <v/>
      </c>
      <c r="E42" s="31">
        <f>IF($A42="","",SUMIFS('Devis'!$L$4:$L$103,'Devis'!$B$4:$B$103,$A42,'Devis'!$Q$4:$Q$103,"Retenu"))</f>
        <v/>
      </c>
      <c r="F42" s="9">
        <f>IF($A42="","",COUNTIFS('Devis'!$B$4:$B$103,$A42,'Devis'!$U$4:$U$103,"Expiré")+COUNTIFS('Devis'!$B$4:$B$103,$A42,'Devis'!$U$4:$U$103,"À traiter")+COUNTIFS('Devis'!$B$4:$B$103,$A42,'Devis'!$U$4:$U$103,"Échéance absente"))</f>
        <v/>
      </c>
      <c r="G42" s="10">
        <f>IF($A42="","",IF($D42=0,"Sans devis",IF($F42&gt;0,"À traiter","Suivi")))</f>
        <v/>
      </c>
    </row>
    <row r="43" ht="22" customHeight="1">
      <c r="A43" s="11">
        <f>IF('Événements'!A39="","",'Événements'!A39)</f>
        <v/>
      </c>
      <c r="B43" s="11">
        <f>IF($A43="","",'Événements'!B39)</f>
        <v/>
      </c>
      <c r="C43" s="32">
        <f>IF($A43="","",'Événements'!E39)</f>
        <v/>
      </c>
      <c r="D43" s="13">
        <f>IF($A43="","",COUNTIFS('Devis'!$B$4:$B$103,$A43,'Devis'!$A$4:$A$103,"&lt;&gt;"))</f>
        <v/>
      </c>
      <c r="E43" s="32">
        <f>IF($A43="","",SUMIFS('Devis'!$L$4:$L$103,'Devis'!$B$4:$B$103,$A43,'Devis'!$Q$4:$Q$103,"Retenu"))</f>
        <v/>
      </c>
      <c r="F43" s="13">
        <f>IF($A43="","",COUNTIFS('Devis'!$B$4:$B$103,$A43,'Devis'!$U$4:$U$103,"Expiré")+COUNTIFS('Devis'!$B$4:$B$103,$A43,'Devis'!$U$4:$U$103,"À traiter")+COUNTIFS('Devis'!$B$4:$B$103,$A43,'Devis'!$U$4:$U$103,"Échéance absente"))</f>
        <v/>
      </c>
      <c r="G43" s="14">
        <f>IF($A43="","",IF($D43=0,"Sans devis",IF($F43&gt;0,"À traiter","Suivi")))</f>
        <v/>
      </c>
    </row>
    <row r="44" ht="22" customHeight="1">
      <c r="A44" s="7">
        <f>IF('Événements'!A40="","",'Événements'!A40)</f>
        <v/>
      </c>
      <c r="B44" s="7">
        <f>IF($A44="","",'Événements'!B40)</f>
        <v/>
      </c>
      <c r="C44" s="31">
        <f>IF($A44="","",'Événements'!E40)</f>
        <v/>
      </c>
      <c r="D44" s="9">
        <f>IF($A44="","",COUNTIFS('Devis'!$B$4:$B$103,$A44,'Devis'!$A$4:$A$103,"&lt;&gt;"))</f>
        <v/>
      </c>
      <c r="E44" s="31">
        <f>IF($A44="","",SUMIFS('Devis'!$L$4:$L$103,'Devis'!$B$4:$B$103,$A44,'Devis'!$Q$4:$Q$103,"Retenu"))</f>
        <v/>
      </c>
      <c r="F44" s="9">
        <f>IF($A44="","",COUNTIFS('Devis'!$B$4:$B$103,$A44,'Devis'!$U$4:$U$103,"Expiré")+COUNTIFS('Devis'!$B$4:$B$103,$A44,'Devis'!$U$4:$U$103,"À traiter")+COUNTIFS('Devis'!$B$4:$B$103,$A44,'Devis'!$U$4:$U$103,"Échéance absente"))</f>
        <v/>
      </c>
      <c r="G44" s="10">
        <f>IF($A44="","",IF($D44=0,"Sans devis",IF($F44&gt;0,"À traiter","Suivi")))</f>
        <v/>
      </c>
    </row>
    <row r="45" ht="22" customHeight="1">
      <c r="A45" s="11">
        <f>IF('Événements'!A41="","",'Événements'!A41)</f>
        <v/>
      </c>
      <c r="B45" s="11">
        <f>IF($A45="","",'Événements'!B41)</f>
        <v/>
      </c>
      <c r="C45" s="32">
        <f>IF($A45="","",'Événements'!E41)</f>
        <v/>
      </c>
      <c r="D45" s="13">
        <f>IF($A45="","",COUNTIFS('Devis'!$B$4:$B$103,$A45,'Devis'!$A$4:$A$103,"&lt;&gt;"))</f>
        <v/>
      </c>
      <c r="E45" s="32">
        <f>IF($A45="","",SUMIFS('Devis'!$L$4:$L$103,'Devis'!$B$4:$B$103,$A45,'Devis'!$Q$4:$Q$103,"Retenu"))</f>
        <v/>
      </c>
      <c r="F45" s="13">
        <f>IF($A45="","",COUNTIFS('Devis'!$B$4:$B$103,$A45,'Devis'!$U$4:$U$103,"Expiré")+COUNTIFS('Devis'!$B$4:$B$103,$A45,'Devis'!$U$4:$U$103,"À traiter")+COUNTIFS('Devis'!$B$4:$B$103,$A45,'Devis'!$U$4:$U$103,"Échéance absente"))</f>
        <v/>
      </c>
      <c r="G45" s="14">
        <f>IF($A45="","",IF($D45=0,"Sans devis",IF($F45&gt;0,"À traiter","Suivi")))</f>
        <v/>
      </c>
    </row>
    <row r="46" ht="22" customHeight="1">
      <c r="A46" s="7">
        <f>IF('Événements'!A42="","",'Événements'!A42)</f>
        <v/>
      </c>
      <c r="B46" s="7">
        <f>IF($A46="","",'Événements'!B42)</f>
        <v/>
      </c>
      <c r="C46" s="31">
        <f>IF($A46="","",'Événements'!E42)</f>
        <v/>
      </c>
      <c r="D46" s="9">
        <f>IF($A46="","",COUNTIFS('Devis'!$B$4:$B$103,$A46,'Devis'!$A$4:$A$103,"&lt;&gt;"))</f>
        <v/>
      </c>
      <c r="E46" s="31">
        <f>IF($A46="","",SUMIFS('Devis'!$L$4:$L$103,'Devis'!$B$4:$B$103,$A46,'Devis'!$Q$4:$Q$103,"Retenu"))</f>
        <v/>
      </c>
      <c r="F46" s="9">
        <f>IF($A46="","",COUNTIFS('Devis'!$B$4:$B$103,$A46,'Devis'!$U$4:$U$103,"Expiré")+COUNTIFS('Devis'!$B$4:$B$103,$A46,'Devis'!$U$4:$U$103,"À traiter")+COUNTIFS('Devis'!$B$4:$B$103,$A46,'Devis'!$U$4:$U$103,"Échéance absente"))</f>
        <v/>
      </c>
      <c r="G46" s="10">
        <f>IF($A46="","",IF($D46=0,"Sans devis",IF($F46&gt;0,"À traiter","Suivi")))</f>
        <v/>
      </c>
    </row>
    <row r="47" ht="22" customHeight="1">
      <c r="A47" s="11">
        <f>IF('Événements'!A43="","",'Événements'!A43)</f>
        <v/>
      </c>
      <c r="B47" s="11">
        <f>IF($A47="","",'Événements'!B43)</f>
        <v/>
      </c>
      <c r="C47" s="32">
        <f>IF($A47="","",'Événements'!E43)</f>
        <v/>
      </c>
      <c r="D47" s="13">
        <f>IF($A47="","",COUNTIFS('Devis'!$B$4:$B$103,$A47,'Devis'!$A$4:$A$103,"&lt;&gt;"))</f>
        <v/>
      </c>
      <c r="E47" s="32">
        <f>IF($A47="","",SUMIFS('Devis'!$L$4:$L$103,'Devis'!$B$4:$B$103,$A47,'Devis'!$Q$4:$Q$103,"Retenu"))</f>
        <v/>
      </c>
      <c r="F47" s="13">
        <f>IF($A47="","",COUNTIFS('Devis'!$B$4:$B$103,$A47,'Devis'!$U$4:$U$103,"Expiré")+COUNTIFS('Devis'!$B$4:$B$103,$A47,'Devis'!$U$4:$U$103,"À traiter")+COUNTIFS('Devis'!$B$4:$B$103,$A47,'Devis'!$U$4:$U$103,"Échéance absente"))</f>
        <v/>
      </c>
      <c r="G47" s="14">
        <f>IF($A47="","",IF($D47=0,"Sans devis",IF($F47&gt;0,"À traiter","Suivi")))</f>
        <v/>
      </c>
    </row>
    <row r="48" ht="22" customHeight="1">
      <c r="A48" s="7">
        <f>IF('Événements'!A44="","",'Événements'!A44)</f>
        <v/>
      </c>
      <c r="B48" s="7">
        <f>IF($A48="","",'Événements'!B44)</f>
        <v/>
      </c>
      <c r="C48" s="31">
        <f>IF($A48="","",'Événements'!E44)</f>
        <v/>
      </c>
      <c r="D48" s="9">
        <f>IF($A48="","",COUNTIFS('Devis'!$B$4:$B$103,$A48,'Devis'!$A$4:$A$103,"&lt;&gt;"))</f>
        <v/>
      </c>
      <c r="E48" s="31">
        <f>IF($A48="","",SUMIFS('Devis'!$L$4:$L$103,'Devis'!$B$4:$B$103,$A48,'Devis'!$Q$4:$Q$103,"Retenu"))</f>
        <v/>
      </c>
      <c r="F48" s="9">
        <f>IF($A48="","",COUNTIFS('Devis'!$B$4:$B$103,$A48,'Devis'!$U$4:$U$103,"Expiré")+COUNTIFS('Devis'!$B$4:$B$103,$A48,'Devis'!$U$4:$U$103,"À traiter")+COUNTIFS('Devis'!$B$4:$B$103,$A48,'Devis'!$U$4:$U$103,"Échéance absente"))</f>
        <v/>
      </c>
      <c r="G48" s="10">
        <f>IF($A48="","",IF($D48=0,"Sans devis",IF($F48&gt;0,"À traiter","Suivi")))</f>
        <v/>
      </c>
    </row>
    <row r="49" ht="22" customHeight="1">
      <c r="A49" s="11">
        <f>IF('Événements'!A45="","",'Événements'!A45)</f>
        <v/>
      </c>
      <c r="B49" s="11">
        <f>IF($A49="","",'Événements'!B45)</f>
        <v/>
      </c>
      <c r="C49" s="32">
        <f>IF($A49="","",'Événements'!E45)</f>
        <v/>
      </c>
      <c r="D49" s="13">
        <f>IF($A49="","",COUNTIFS('Devis'!$B$4:$B$103,$A49,'Devis'!$A$4:$A$103,"&lt;&gt;"))</f>
        <v/>
      </c>
      <c r="E49" s="32">
        <f>IF($A49="","",SUMIFS('Devis'!$L$4:$L$103,'Devis'!$B$4:$B$103,$A49,'Devis'!$Q$4:$Q$103,"Retenu"))</f>
        <v/>
      </c>
      <c r="F49" s="13">
        <f>IF($A49="","",COUNTIFS('Devis'!$B$4:$B$103,$A49,'Devis'!$U$4:$U$103,"Expiré")+COUNTIFS('Devis'!$B$4:$B$103,$A49,'Devis'!$U$4:$U$103,"À traiter")+COUNTIFS('Devis'!$B$4:$B$103,$A49,'Devis'!$U$4:$U$103,"Échéance absente"))</f>
        <v/>
      </c>
      <c r="G49" s="14">
        <f>IF($A49="","",IF($D49=0,"Sans devis",IF($F49&gt;0,"À traiter","Suivi")))</f>
        <v/>
      </c>
    </row>
    <row r="50" ht="22" customHeight="1">
      <c r="A50" s="7">
        <f>IF('Événements'!A46="","",'Événements'!A46)</f>
        <v/>
      </c>
      <c r="B50" s="7">
        <f>IF($A50="","",'Événements'!B46)</f>
        <v/>
      </c>
      <c r="C50" s="31">
        <f>IF($A50="","",'Événements'!E46)</f>
        <v/>
      </c>
      <c r="D50" s="9">
        <f>IF($A50="","",COUNTIFS('Devis'!$B$4:$B$103,$A50,'Devis'!$A$4:$A$103,"&lt;&gt;"))</f>
        <v/>
      </c>
      <c r="E50" s="31">
        <f>IF($A50="","",SUMIFS('Devis'!$L$4:$L$103,'Devis'!$B$4:$B$103,$A50,'Devis'!$Q$4:$Q$103,"Retenu"))</f>
        <v/>
      </c>
      <c r="F50" s="9">
        <f>IF($A50="","",COUNTIFS('Devis'!$B$4:$B$103,$A50,'Devis'!$U$4:$U$103,"Expiré")+COUNTIFS('Devis'!$B$4:$B$103,$A50,'Devis'!$U$4:$U$103,"À traiter")+COUNTIFS('Devis'!$B$4:$B$103,$A50,'Devis'!$U$4:$U$103,"Échéance absente"))</f>
        <v/>
      </c>
      <c r="G50" s="10">
        <f>IF($A50="","",IF($D50=0,"Sans devis",IF($F50&gt;0,"À traiter","Suivi")))</f>
        <v/>
      </c>
    </row>
    <row r="51" ht="22" customHeight="1">
      <c r="A51" s="11">
        <f>IF('Événements'!A47="","",'Événements'!A47)</f>
        <v/>
      </c>
      <c r="B51" s="11">
        <f>IF($A51="","",'Événements'!B47)</f>
        <v/>
      </c>
      <c r="C51" s="32">
        <f>IF($A51="","",'Événements'!E47)</f>
        <v/>
      </c>
      <c r="D51" s="13">
        <f>IF($A51="","",COUNTIFS('Devis'!$B$4:$B$103,$A51,'Devis'!$A$4:$A$103,"&lt;&gt;"))</f>
        <v/>
      </c>
      <c r="E51" s="32">
        <f>IF($A51="","",SUMIFS('Devis'!$L$4:$L$103,'Devis'!$B$4:$B$103,$A51,'Devis'!$Q$4:$Q$103,"Retenu"))</f>
        <v/>
      </c>
      <c r="F51" s="13">
        <f>IF($A51="","",COUNTIFS('Devis'!$B$4:$B$103,$A51,'Devis'!$U$4:$U$103,"Expiré")+COUNTIFS('Devis'!$B$4:$B$103,$A51,'Devis'!$U$4:$U$103,"À traiter")+COUNTIFS('Devis'!$B$4:$B$103,$A51,'Devis'!$U$4:$U$103,"Échéance absente"))</f>
        <v/>
      </c>
      <c r="G51" s="14">
        <f>IF($A51="","",IF($D51=0,"Sans devis",IF($F51&gt;0,"À traiter","Suivi")))</f>
        <v/>
      </c>
    </row>
    <row r="52" ht="22" customHeight="1">
      <c r="A52" s="7">
        <f>IF('Événements'!A48="","",'Événements'!A48)</f>
        <v/>
      </c>
      <c r="B52" s="7">
        <f>IF($A52="","",'Événements'!B48)</f>
        <v/>
      </c>
      <c r="C52" s="31">
        <f>IF($A52="","",'Événements'!E48)</f>
        <v/>
      </c>
      <c r="D52" s="9">
        <f>IF($A52="","",COUNTIFS('Devis'!$B$4:$B$103,$A52,'Devis'!$A$4:$A$103,"&lt;&gt;"))</f>
        <v/>
      </c>
      <c r="E52" s="31">
        <f>IF($A52="","",SUMIFS('Devis'!$L$4:$L$103,'Devis'!$B$4:$B$103,$A52,'Devis'!$Q$4:$Q$103,"Retenu"))</f>
        <v/>
      </c>
      <c r="F52" s="9">
        <f>IF($A52="","",COUNTIFS('Devis'!$B$4:$B$103,$A52,'Devis'!$U$4:$U$103,"Expiré")+COUNTIFS('Devis'!$B$4:$B$103,$A52,'Devis'!$U$4:$U$103,"À traiter")+COUNTIFS('Devis'!$B$4:$B$103,$A52,'Devis'!$U$4:$U$103,"Échéance absente"))</f>
        <v/>
      </c>
      <c r="G52" s="10">
        <f>IF($A52="","",IF($D52=0,"Sans devis",IF($F52&gt;0,"À traiter","Suivi")))</f>
        <v/>
      </c>
    </row>
    <row r="53" ht="22" customHeight="1">
      <c r="A53" s="11">
        <f>IF('Événements'!A49="","",'Événements'!A49)</f>
        <v/>
      </c>
      <c r="B53" s="11">
        <f>IF($A53="","",'Événements'!B49)</f>
        <v/>
      </c>
      <c r="C53" s="32">
        <f>IF($A53="","",'Événements'!E49)</f>
        <v/>
      </c>
      <c r="D53" s="13">
        <f>IF($A53="","",COUNTIFS('Devis'!$B$4:$B$103,$A53,'Devis'!$A$4:$A$103,"&lt;&gt;"))</f>
        <v/>
      </c>
      <c r="E53" s="32">
        <f>IF($A53="","",SUMIFS('Devis'!$L$4:$L$103,'Devis'!$B$4:$B$103,$A53,'Devis'!$Q$4:$Q$103,"Retenu"))</f>
        <v/>
      </c>
      <c r="F53" s="13">
        <f>IF($A53="","",COUNTIFS('Devis'!$B$4:$B$103,$A53,'Devis'!$U$4:$U$103,"Expiré")+COUNTIFS('Devis'!$B$4:$B$103,$A53,'Devis'!$U$4:$U$103,"À traiter")+COUNTIFS('Devis'!$B$4:$B$103,$A53,'Devis'!$U$4:$U$103,"Échéance absente"))</f>
        <v/>
      </c>
      <c r="G53" s="14">
        <f>IF($A53="","",IF($D53=0,"Sans devis",IF($F53&gt;0,"À traiter","Suivi")))</f>
        <v/>
      </c>
    </row>
    <row r="54" ht="22" customHeight="1">
      <c r="A54" s="7">
        <f>IF('Événements'!A50="","",'Événements'!A50)</f>
        <v/>
      </c>
      <c r="B54" s="7">
        <f>IF($A54="","",'Événements'!B50)</f>
        <v/>
      </c>
      <c r="C54" s="31">
        <f>IF($A54="","",'Événements'!E50)</f>
        <v/>
      </c>
      <c r="D54" s="9">
        <f>IF($A54="","",COUNTIFS('Devis'!$B$4:$B$103,$A54,'Devis'!$A$4:$A$103,"&lt;&gt;"))</f>
        <v/>
      </c>
      <c r="E54" s="31">
        <f>IF($A54="","",SUMIFS('Devis'!$L$4:$L$103,'Devis'!$B$4:$B$103,$A54,'Devis'!$Q$4:$Q$103,"Retenu"))</f>
        <v/>
      </c>
      <c r="F54" s="9">
        <f>IF($A54="","",COUNTIFS('Devis'!$B$4:$B$103,$A54,'Devis'!$U$4:$U$103,"Expiré")+COUNTIFS('Devis'!$B$4:$B$103,$A54,'Devis'!$U$4:$U$103,"À traiter")+COUNTIFS('Devis'!$B$4:$B$103,$A54,'Devis'!$U$4:$U$103,"Échéance absente"))</f>
        <v/>
      </c>
      <c r="G54" s="10">
        <f>IF($A54="","",IF($D54=0,"Sans devis",IF($F54&gt;0,"À traiter","Suivi")))</f>
        <v/>
      </c>
    </row>
    <row r="55" ht="22" customHeight="1">
      <c r="A55" s="11">
        <f>IF('Événements'!A51="","",'Événements'!A51)</f>
        <v/>
      </c>
      <c r="B55" s="11">
        <f>IF($A55="","",'Événements'!B51)</f>
        <v/>
      </c>
      <c r="C55" s="32">
        <f>IF($A55="","",'Événements'!E51)</f>
        <v/>
      </c>
      <c r="D55" s="13">
        <f>IF($A55="","",COUNTIFS('Devis'!$B$4:$B$103,$A55,'Devis'!$A$4:$A$103,"&lt;&gt;"))</f>
        <v/>
      </c>
      <c r="E55" s="32">
        <f>IF($A55="","",SUMIFS('Devis'!$L$4:$L$103,'Devis'!$B$4:$B$103,$A55,'Devis'!$Q$4:$Q$103,"Retenu"))</f>
        <v/>
      </c>
      <c r="F55" s="13">
        <f>IF($A55="","",COUNTIFS('Devis'!$B$4:$B$103,$A55,'Devis'!$U$4:$U$103,"Expiré")+COUNTIFS('Devis'!$B$4:$B$103,$A55,'Devis'!$U$4:$U$103,"À traiter")+COUNTIFS('Devis'!$B$4:$B$103,$A55,'Devis'!$U$4:$U$103,"Échéance absente"))</f>
        <v/>
      </c>
      <c r="G55" s="14">
        <f>IF($A55="","",IF($D55=0,"Sans devis",IF($F55&gt;0,"À traiter","Suivi")))</f>
        <v/>
      </c>
    </row>
    <row r="56" ht="22" customHeight="1">
      <c r="A56" s="7">
        <f>IF('Événements'!A52="","",'Événements'!A52)</f>
        <v/>
      </c>
      <c r="B56" s="7">
        <f>IF($A56="","",'Événements'!B52)</f>
        <v/>
      </c>
      <c r="C56" s="31">
        <f>IF($A56="","",'Événements'!E52)</f>
        <v/>
      </c>
      <c r="D56" s="9">
        <f>IF($A56="","",COUNTIFS('Devis'!$B$4:$B$103,$A56,'Devis'!$A$4:$A$103,"&lt;&gt;"))</f>
        <v/>
      </c>
      <c r="E56" s="31">
        <f>IF($A56="","",SUMIFS('Devis'!$L$4:$L$103,'Devis'!$B$4:$B$103,$A56,'Devis'!$Q$4:$Q$103,"Retenu"))</f>
        <v/>
      </c>
      <c r="F56" s="9">
        <f>IF($A56="","",COUNTIFS('Devis'!$B$4:$B$103,$A56,'Devis'!$U$4:$U$103,"Expiré")+COUNTIFS('Devis'!$B$4:$B$103,$A56,'Devis'!$U$4:$U$103,"À traiter")+COUNTIFS('Devis'!$B$4:$B$103,$A56,'Devis'!$U$4:$U$103,"Échéance absente"))</f>
        <v/>
      </c>
      <c r="G56" s="10">
        <f>IF($A56="","",IF($D56=0,"Sans devis",IF($F56&gt;0,"À traiter","Suivi")))</f>
        <v/>
      </c>
    </row>
    <row r="57" ht="22" customHeight="1">
      <c r="A57" s="11">
        <f>IF('Événements'!A53="","",'Événements'!A53)</f>
        <v/>
      </c>
      <c r="B57" s="11">
        <f>IF($A57="","",'Événements'!B53)</f>
        <v/>
      </c>
      <c r="C57" s="32">
        <f>IF($A57="","",'Événements'!E53)</f>
        <v/>
      </c>
      <c r="D57" s="13">
        <f>IF($A57="","",COUNTIFS('Devis'!$B$4:$B$103,$A57,'Devis'!$A$4:$A$103,"&lt;&gt;"))</f>
        <v/>
      </c>
      <c r="E57" s="32">
        <f>IF($A57="","",SUMIFS('Devis'!$L$4:$L$103,'Devis'!$B$4:$B$103,$A57,'Devis'!$Q$4:$Q$103,"Retenu"))</f>
        <v/>
      </c>
      <c r="F57" s="13">
        <f>IF($A57="","",COUNTIFS('Devis'!$B$4:$B$103,$A57,'Devis'!$U$4:$U$103,"Expiré")+COUNTIFS('Devis'!$B$4:$B$103,$A57,'Devis'!$U$4:$U$103,"À traiter")+COUNTIFS('Devis'!$B$4:$B$103,$A57,'Devis'!$U$4:$U$103,"Échéance absente"))</f>
        <v/>
      </c>
      <c r="G57" s="14">
        <f>IF($A57="","",IF($D57=0,"Sans devis",IF($F57&gt;0,"À traiter","Suivi")))</f>
        <v/>
      </c>
    </row>
    <row r="58" ht="22" customHeight="1">
      <c r="A58" s="7">
        <f>IF('Événements'!A54="","",'Événements'!A54)</f>
        <v/>
      </c>
      <c r="B58" s="7">
        <f>IF($A58="","",'Événements'!B54)</f>
        <v/>
      </c>
      <c r="C58" s="31">
        <f>IF($A58="","",'Événements'!E54)</f>
        <v/>
      </c>
      <c r="D58" s="9">
        <f>IF($A58="","",COUNTIFS('Devis'!$B$4:$B$103,$A58,'Devis'!$A$4:$A$103,"&lt;&gt;"))</f>
        <v/>
      </c>
      <c r="E58" s="31">
        <f>IF($A58="","",SUMIFS('Devis'!$L$4:$L$103,'Devis'!$B$4:$B$103,$A58,'Devis'!$Q$4:$Q$103,"Retenu"))</f>
        <v/>
      </c>
      <c r="F58" s="9">
        <f>IF($A58="","",COUNTIFS('Devis'!$B$4:$B$103,$A58,'Devis'!$U$4:$U$103,"Expiré")+COUNTIFS('Devis'!$B$4:$B$103,$A58,'Devis'!$U$4:$U$103,"À traiter")+COUNTIFS('Devis'!$B$4:$B$103,$A58,'Devis'!$U$4:$U$103,"Échéance absente"))</f>
        <v/>
      </c>
      <c r="G58" s="10">
        <f>IF($A58="","",IF($D58=0,"Sans devis",IF($F58&gt;0,"À traiter","Suivi")))</f>
        <v/>
      </c>
    </row>
    <row r="59" ht="22" customHeight="1">
      <c r="A59" s="11">
        <f>IF('Événements'!A55="","",'Événements'!A55)</f>
        <v/>
      </c>
      <c r="B59" s="11">
        <f>IF($A59="","",'Événements'!B55)</f>
        <v/>
      </c>
      <c r="C59" s="32">
        <f>IF($A59="","",'Événements'!E55)</f>
        <v/>
      </c>
      <c r="D59" s="13">
        <f>IF($A59="","",COUNTIFS('Devis'!$B$4:$B$103,$A59,'Devis'!$A$4:$A$103,"&lt;&gt;"))</f>
        <v/>
      </c>
      <c r="E59" s="32">
        <f>IF($A59="","",SUMIFS('Devis'!$L$4:$L$103,'Devis'!$B$4:$B$103,$A59,'Devis'!$Q$4:$Q$103,"Retenu"))</f>
        <v/>
      </c>
      <c r="F59" s="13">
        <f>IF($A59="","",COUNTIFS('Devis'!$B$4:$B$103,$A59,'Devis'!$U$4:$U$103,"Expiré")+COUNTIFS('Devis'!$B$4:$B$103,$A59,'Devis'!$U$4:$U$103,"À traiter")+COUNTIFS('Devis'!$B$4:$B$103,$A59,'Devis'!$U$4:$U$103,"Échéance absente"))</f>
        <v/>
      </c>
      <c r="G59" s="14">
        <f>IF($A59="","",IF($D59=0,"Sans devis",IF($F59&gt;0,"À traiter","Suivi")))</f>
        <v/>
      </c>
    </row>
    <row r="60" ht="22" customHeight="1">
      <c r="A60" s="7">
        <f>IF('Événements'!A56="","",'Événements'!A56)</f>
        <v/>
      </c>
      <c r="B60" s="7">
        <f>IF($A60="","",'Événements'!B56)</f>
        <v/>
      </c>
      <c r="C60" s="31">
        <f>IF($A60="","",'Événements'!E56)</f>
        <v/>
      </c>
      <c r="D60" s="9">
        <f>IF($A60="","",COUNTIFS('Devis'!$B$4:$B$103,$A60,'Devis'!$A$4:$A$103,"&lt;&gt;"))</f>
        <v/>
      </c>
      <c r="E60" s="31">
        <f>IF($A60="","",SUMIFS('Devis'!$L$4:$L$103,'Devis'!$B$4:$B$103,$A60,'Devis'!$Q$4:$Q$103,"Retenu"))</f>
        <v/>
      </c>
      <c r="F60" s="9">
        <f>IF($A60="","",COUNTIFS('Devis'!$B$4:$B$103,$A60,'Devis'!$U$4:$U$103,"Expiré")+COUNTIFS('Devis'!$B$4:$B$103,$A60,'Devis'!$U$4:$U$103,"À traiter")+COUNTIFS('Devis'!$B$4:$B$103,$A60,'Devis'!$U$4:$U$103,"Échéance absente"))</f>
        <v/>
      </c>
      <c r="G60" s="10">
        <f>IF($A60="","",IF($D60=0,"Sans devis",IF($F60&gt;0,"À traiter","Suivi")))</f>
        <v/>
      </c>
    </row>
    <row r="61" ht="22" customHeight="1">
      <c r="A61" s="11">
        <f>IF('Événements'!A57="","",'Événements'!A57)</f>
        <v/>
      </c>
      <c r="B61" s="11">
        <f>IF($A61="","",'Événements'!B57)</f>
        <v/>
      </c>
      <c r="C61" s="32">
        <f>IF($A61="","",'Événements'!E57)</f>
        <v/>
      </c>
      <c r="D61" s="13">
        <f>IF($A61="","",COUNTIFS('Devis'!$B$4:$B$103,$A61,'Devis'!$A$4:$A$103,"&lt;&gt;"))</f>
        <v/>
      </c>
      <c r="E61" s="32">
        <f>IF($A61="","",SUMIFS('Devis'!$L$4:$L$103,'Devis'!$B$4:$B$103,$A61,'Devis'!$Q$4:$Q$103,"Retenu"))</f>
        <v/>
      </c>
      <c r="F61" s="13">
        <f>IF($A61="","",COUNTIFS('Devis'!$B$4:$B$103,$A61,'Devis'!$U$4:$U$103,"Expiré")+COUNTIFS('Devis'!$B$4:$B$103,$A61,'Devis'!$U$4:$U$103,"À traiter")+COUNTIFS('Devis'!$B$4:$B$103,$A61,'Devis'!$U$4:$U$103,"Échéance absente"))</f>
        <v/>
      </c>
      <c r="G61" s="14">
        <f>IF($A61="","",IF($D61=0,"Sans devis",IF($F61&gt;0,"À traiter","Suivi")))</f>
        <v/>
      </c>
    </row>
    <row r="62" ht="22" customHeight="1">
      <c r="A62" s="7">
        <f>IF('Événements'!A58="","",'Événements'!A58)</f>
        <v/>
      </c>
      <c r="B62" s="7">
        <f>IF($A62="","",'Événements'!B58)</f>
        <v/>
      </c>
      <c r="C62" s="31">
        <f>IF($A62="","",'Événements'!E58)</f>
        <v/>
      </c>
      <c r="D62" s="9">
        <f>IF($A62="","",COUNTIFS('Devis'!$B$4:$B$103,$A62,'Devis'!$A$4:$A$103,"&lt;&gt;"))</f>
        <v/>
      </c>
      <c r="E62" s="31">
        <f>IF($A62="","",SUMIFS('Devis'!$L$4:$L$103,'Devis'!$B$4:$B$103,$A62,'Devis'!$Q$4:$Q$103,"Retenu"))</f>
        <v/>
      </c>
      <c r="F62" s="9">
        <f>IF($A62="","",COUNTIFS('Devis'!$B$4:$B$103,$A62,'Devis'!$U$4:$U$103,"Expiré")+COUNTIFS('Devis'!$B$4:$B$103,$A62,'Devis'!$U$4:$U$103,"À traiter")+COUNTIFS('Devis'!$B$4:$B$103,$A62,'Devis'!$U$4:$U$103,"Échéance absente"))</f>
        <v/>
      </c>
      <c r="G62" s="10">
        <f>IF($A62="","",IF($D62=0,"Sans devis",IF($F62&gt;0,"À traiter","Suivi")))</f>
        <v/>
      </c>
    </row>
    <row r="63" ht="22" customHeight="1">
      <c r="A63" s="11">
        <f>IF('Événements'!A59="","",'Événements'!A59)</f>
        <v/>
      </c>
      <c r="B63" s="11">
        <f>IF($A63="","",'Événements'!B59)</f>
        <v/>
      </c>
      <c r="C63" s="32">
        <f>IF($A63="","",'Événements'!E59)</f>
        <v/>
      </c>
      <c r="D63" s="13">
        <f>IF($A63="","",COUNTIFS('Devis'!$B$4:$B$103,$A63,'Devis'!$A$4:$A$103,"&lt;&gt;"))</f>
        <v/>
      </c>
      <c r="E63" s="32">
        <f>IF($A63="","",SUMIFS('Devis'!$L$4:$L$103,'Devis'!$B$4:$B$103,$A63,'Devis'!$Q$4:$Q$103,"Retenu"))</f>
        <v/>
      </c>
      <c r="F63" s="13">
        <f>IF($A63="","",COUNTIFS('Devis'!$B$4:$B$103,$A63,'Devis'!$U$4:$U$103,"Expiré")+COUNTIFS('Devis'!$B$4:$B$103,$A63,'Devis'!$U$4:$U$103,"À traiter")+COUNTIFS('Devis'!$B$4:$B$103,$A63,'Devis'!$U$4:$U$103,"Échéance absente"))</f>
        <v/>
      </c>
      <c r="G63" s="14">
        <f>IF($A63="","",IF($D63=0,"Sans devis",IF($F63&gt;0,"À traiter","Suivi")))</f>
        <v/>
      </c>
    </row>
    <row r="64" ht="22" customHeight="1">
      <c r="A64" s="7">
        <f>IF('Événements'!A60="","",'Événements'!A60)</f>
        <v/>
      </c>
      <c r="B64" s="7">
        <f>IF($A64="","",'Événements'!B60)</f>
        <v/>
      </c>
      <c r="C64" s="31">
        <f>IF($A64="","",'Événements'!E60)</f>
        <v/>
      </c>
      <c r="D64" s="9">
        <f>IF($A64="","",COUNTIFS('Devis'!$B$4:$B$103,$A64,'Devis'!$A$4:$A$103,"&lt;&gt;"))</f>
        <v/>
      </c>
      <c r="E64" s="31">
        <f>IF($A64="","",SUMIFS('Devis'!$L$4:$L$103,'Devis'!$B$4:$B$103,$A64,'Devis'!$Q$4:$Q$103,"Retenu"))</f>
        <v/>
      </c>
      <c r="F64" s="9">
        <f>IF($A64="","",COUNTIFS('Devis'!$B$4:$B$103,$A64,'Devis'!$U$4:$U$103,"Expiré")+COUNTIFS('Devis'!$B$4:$B$103,$A64,'Devis'!$U$4:$U$103,"À traiter")+COUNTIFS('Devis'!$B$4:$B$103,$A64,'Devis'!$U$4:$U$103,"Échéance absente"))</f>
        <v/>
      </c>
      <c r="G64" s="10">
        <f>IF($A64="","",IF($D64=0,"Sans devis",IF($F64&gt;0,"À traiter","Suivi")))</f>
        <v/>
      </c>
    </row>
    <row r="65" ht="22" customHeight="1">
      <c r="A65" s="11">
        <f>IF('Événements'!A61="","",'Événements'!A61)</f>
        <v/>
      </c>
      <c r="B65" s="11">
        <f>IF($A65="","",'Événements'!B61)</f>
        <v/>
      </c>
      <c r="C65" s="32">
        <f>IF($A65="","",'Événements'!E61)</f>
        <v/>
      </c>
      <c r="D65" s="13">
        <f>IF($A65="","",COUNTIFS('Devis'!$B$4:$B$103,$A65,'Devis'!$A$4:$A$103,"&lt;&gt;"))</f>
        <v/>
      </c>
      <c r="E65" s="32">
        <f>IF($A65="","",SUMIFS('Devis'!$L$4:$L$103,'Devis'!$B$4:$B$103,$A65,'Devis'!$Q$4:$Q$103,"Retenu"))</f>
        <v/>
      </c>
      <c r="F65" s="13">
        <f>IF($A65="","",COUNTIFS('Devis'!$B$4:$B$103,$A65,'Devis'!$U$4:$U$103,"Expiré")+COUNTIFS('Devis'!$B$4:$B$103,$A65,'Devis'!$U$4:$U$103,"À traiter")+COUNTIFS('Devis'!$B$4:$B$103,$A65,'Devis'!$U$4:$U$103,"Échéance absente"))</f>
        <v/>
      </c>
      <c r="G65" s="14">
        <f>IF($A65="","",IF($D65=0,"Sans devis",IF($F65&gt;0,"À traiter","Suivi")))</f>
        <v/>
      </c>
    </row>
    <row r="66" ht="22" customHeight="1">
      <c r="A66" s="7">
        <f>IF('Événements'!A62="","",'Événements'!A62)</f>
        <v/>
      </c>
      <c r="B66" s="7">
        <f>IF($A66="","",'Événements'!B62)</f>
        <v/>
      </c>
      <c r="C66" s="31">
        <f>IF($A66="","",'Événements'!E62)</f>
        <v/>
      </c>
      <c r="D66" s="9">
        <f>IF($A66="","",COUNTIFS('Devis'!$B$4:$B$103,$A66,'Devis'!$A$4:$A$103,"&lt;&gt;"))</f>
        <v/>
      </c>
      <c r="E66" s="31">
        <f>IF($A66="","",SUMIFS('Devis'!$L$4:$L$103,'Devis'!$B$4:$B$103,$A66,'Devis'!$Q$4:$Q$103,"Retenu"))</f>
        <v/>
      </c>
      <c r="F66" s="9">
        <f>IF($A66="","",COUNTIFS('Devis'!$B$4:$B$103,$A66,'Devis'!$U$4:$U$103,"Expiré")+COUNTIFS('Devis'!$B$4:$B$103,$A66,'Devis'!$U$4:$U$103,"À traiter")+COUNTIFS('Devis'!$B$4:$B$103,$A66,'Devis'!$U$4:$U$103,"Échéance absente"))</f>
        <v/>
      </c>
      <c r="G66" s="10">
        <f>IF($A66="","",IF($D66=0,"Sans devis",IF($F66&gt;0,"À traiter","Suivi")))</f>
        <v/>
      </c>
    </row>
    <row r="67" ht="22" customHeight="1">
      <c r="A67" s="11">
        <f>IF('Événements'!A63="","",'Événements'!A63)</f>
        <v/>
      </c>
      <c r="B67" s="11">
        <f>IF($A67="","",'Événements'!B63)</f>
        <v/>
      </c>
      <c r="C67" s="32">
        <f>IF($A67="","",'Événements'!E63)</f>
        <v/>
      </c>
      <c r="D67" s="13">
        <f>IF($A67="","",COUNTIFS('Devis'!$B$4:$B$103,$A67,'Devis'!$A$4:$A$103,"&lt;&gt;"))</f>
        <v/>
      </c>
      <c r="E67" s="32">
        <f>IF($A67="","",SUMIFS('Devis'!$L$4:$L$103,'Devis'!$B$4:$B$103,$A67,'Devis'!$Q$4:$Q$103,"Retenu"))</f>
        <v/>
      </c>
      <c r="F67" s="13">
        <f>IF($A67="","",COUNTIFS('Devis'!$B$4:$B$103,$A67,'Devis'!$U$4:$U$103,"Expiré")+COUNTIFS('Devis'!$B$4:$B$103,$A67,'Devis'!$U$4:$U$103,"À traiter")+COUNTIFS('Devis'!$B$4:$B$103,$A67,'Devis'!$U$4:$U$103,"Échéance absente"))</f>
        <v/>
      </c>
      <c r="G67" s="14">
        <f>IF($A67="","",IF($D67=0,"Sans devis",IF($F67&gt;0,"À traiter","Suivi")))</f>
        <v/>
      </c>
    </row>
    <row r="68" ht="22" customHeight="1">
      <c r="A68" s="7">
        <f>IF('Événements'!A64="","",'Événements'!A64)</f>
        <v/>
      </c>
      <c r="B68" s="7">
        <f>IF($A68="","",'Événements'!B64)</f>
        <v/>
      </c>
      <c r="C68" s="31">
        <f>IF($A68="","",'Événements'!E64)</f>
        <v/>
      </c>
      <c r="D68" s="9">
        <f>IF($A68="","",COUNTIFS('Devis'!$B$4:$B$103,$A68,'Devis'!$A$4:$A$103,"&lt;&gt;"))</f>
        <v/>
      </c>
      <c r="E68" s="31">
        <f>IF($A68="","",SUMIFS('Devis'!$L$4:$L$103,'Devis'!$B$4:$B$103,$A68,'Devis'!$Q$4:$Q$103,"Retenu"))</f>
        <v/>
      </c>
      <c r="F68" s="9">
        <f>IF($A68="","",COUNTIFS('Devis'!$B$4:$B$103,$A68,'Devis'!$U$4:$U$103,"Expiré")+COUNTIFS('Devis'!$B$4:$B$103,$A68,'Devis'!$U$4:$U$103,"À traiter")+COUNTIFS('Devis'!$B$4:$B$103,$A68,'Devis'!$U$4:$U$103,"Échéance absente"))</f>
        <v/>
      </c>
      <c r="G68" s="10">
        <f>IF($A68="","",IF($D68=0,"Sans devis",IF($F68&gt;0,"À traiter","Suivi")))</f>
        <v/>
      </c>
    </row>
    <row r="69" ht="22" customHeight="1">
      <c r="A69" s="11">
        <f>IF('Événements'!A65="","",'Événements'!A65)</f>
        <v/>
      </c>
      <c r="B69" s="11">
        <f>IF($A69="","",'Événements'!B65)</f>
        <v/>
      </c>
      <c r="C69" s="32">
        <f>IF($A69="","",'Événements'!E65)</f>
        <v/>
      </c>
      <c r="D69" s="13">
        <f>IF($A69="","",COUNTIFS('Devis'!$B$4:$B$103,$A69,'Devis'!$A$4:$A$103,"&lt;&gt;"))</f>
        <v/>
      </c>
      <c r="E69" s="32">
        <f>IF($A69="","",SUMIFS('Devis'!$L$4:$L$103,'Devis'!$B$4:$B$103,$A69,'Devis'!$Q$4:$Q$103,"Retenu"))</f>
        <v/>
      </c>
      <c r="F69" s="13">
        <f>IF($A69="","",COUNTIFS('Devis'!$B$4:$B$103,$A69,'Devis'!$U$4:$U$103,"Expiré")+COUNTIFS('Devis'!$B$4:$B$103,$A69,'Devis'!$U$4:$U$103,"À traiter")+COUNTIFS('Devis'!$B$4:$B$103,$A69,'Devis'!$U$4:$U$103,"Échéance absente"))</f>
        <v/>
      </c>
      <c r="G69" s="14">
        <f>IF($A69="","",IF($D69=0,"Sans devis",IF($F69&gt;0,"À traiter","Suivi")))</f>
        <v/>
      </c>
    </row>
    <row r="70" ht="22" customHeight="1">
      <c r="A70" s="7">
        <f>IF('Événements'!A66="","",'Événements'!A66)</f>
        <v/>
      </c>
      <c r="B70" s="7">
        <f>IF($A70="","",'Événements'!B66)</f>
        <v/>
      </c>
      <c r="C70" s="31">
        <f>IF($A70="","",'Événements'!E66)</f>
        <v/>
      </c>
      <c r="D70" s="9">
        <f>IF($A70="","",COUNTIFS('Devis'!$B$4:$B$103,$A70,'Devis'!$A$4:$A$103,"&lt;&gt;"))</f>
        <v/>
      </c>
      <c r="E70" s="31">
        <f>IF($A70="","",SUMIFS('Devis'!$L$4:$L$103,'Devis'!$B$4:$B$103,$A70,'Devis'!$Q$4:$Q$103,"Retenu"))</f>
        <v/>
      </c>
      <c r="F70" s="9">
        <f>IF($A70="","",COUNTIFS('Devis'!$B$4:$B$103,$A70,'Devis'!$U$4:$U$103,"Expiré")+COUNTIFS('Devis'!$B$4:$B$103,$A70,'Devis'!$U$4:$U$103,"À traiter")+COUNTIFS('Devis'!$B$4:$B$103,$A70,'Devis'!$U$4:$U$103,"Échéance absente"))</f>
        <v/>
      </c>
      <c r="G70" s="10">
        <f>IF($A70="","",IF($D70=0,"Sans devis",IF($F70&gt;0,"À traiter","Suivi")))</f>
        <v/>
      </c>
    </row>
    <row r="71" ht="22" customHeight="1">
      <c r="A71" s="11">
        <f>IF('Événements'!A67="","",'Événements'!A67)</f>
        <v/>
      </c>
      <c r="B71" s="11">
        <f>IF($A71="","",'Événements'!B67)</f>
        <v/>
      </c>
      <c r="C71" s="32">
        <f>IF($A71="","",'Événements'!E67)</f>
        <v/>
      </c>
      <c r="D71" s="13">
        <f>IF($A71="","",COUNTIFS('Devis'!$B$4:$B$103,$A71,'Devis'!$A$4:$A$103,"&lt;&gt;"))</f>
        <v/>
      </c>
      <c r="E71" s="32">
        <f>IF($A71="","",SUMIFS('Devis'!$L$4:$L$103,'Devis'!$B$4:$B$103,$A71,'Devis'!$Q$4:$Q$103,"Retenu"))</f>
        <v/>
      </c>
      <c r="F71" s="13">
        <f>IF($A71="","",COUNTIFS('Devis'!$B$4:$B$103,$A71,'Devis'!$U$4:$U$103,"Expiré")+COUNTIFS('Devis'!$B$4:$B$103,$A71,'Devis'!$U$4:$U$103,"À traiter")+COUNTIFS('Devis'!$B$4:$B$103,$A71,'Devis'!$U$4:$U$103,"Échéance absente"))</f>
        <v/>
      </c>
      <c r="G71" s="14">
        <f>IF($A71="","",IF($D71=0,"Sans devis",IF($F71&gt;0,"À traiter","Suivi")))</f>
        <v/>
      </c>
    </row>
    <row r="72" ht="22" customHeight="1">
      <c r="A72" s="7">
        <f>IF('Événements'!A68="","",'Événements'!A68)</f>
        <v/>
      </c>
      <c r="B72" s="7">
        <f>IF($A72="","",'Événements'!B68)</f>
        <v/>
      </c>
      <c r="C72" s="31">
        <f>IF($A72="","",'Événements'!E68)</f>
        <v/>
      </c>
      <c r="D72" s="9">
        <f>IF($A72="","",COUNTIFS('Devis'!$B$4:$B$103,$A72,'Devis'!$A$4:$A$103,"&lt;&gt;"))</f>
        <v/>
      </c>
      <c r="E72" s="31">
        <f>IF($A72="","",SUMIFS('Devis'!$L$4:$L$103,'Devis'!$B$4:$B$103,$A72,'Devis'!$Q$4:$Q$103,"Retenu"))</f>
        <v/>
      </c>
      <c r="F72" s="9">
        <f>IF($A72="","",COUNTIFS('Devis'!$B$4:$B$103,$A72,'Devis'!$U$4:$U$103,"Expiré")+COUNTIFS('Devis'!$B$4:$B$103,$A72,'Devis'!$U$4:$U$103,"À traiter")+COUNTIFS('Devis'!$B$4:$B$103,$A72,'Devis'!$U$4:$U$103,"Échéance absente"))</f>
        <v/>
      </c>
      <c r="G72" s="10">
        <f>IF($A72="","",IF($D72=0,"Sans devis",IF($F72&gt;0,"À traiter","Suivi")))</f>
        <v/>
      </c>
    </row>
    <row r="73" ht="22" customHeight="1">
      <c r="A73" s="11">
        <f>IF('Événements'!A69="","",'Événements'!A69)</f>
        <v/>
      </c>
      <c r="B73" s="11">
        <f>IF($A73="","",'Événements'!B69)</f>
        <v/>
      </c>
      <c r="C73" s="32">
        <f>IF($A73="","",'Événements'!E69)</f>
        <v/>
      </c>
      <c r="D73" s="13">
        <f>IF($A73="","",COUNTIFS('Devis'!$B$4:$B$103,$A73,'Devis'!$A$4:$A$103,"&lt;&gt;"))</f>
        <v/>
      </c>
      <c r="E73" s="32">
        <f>IF($A73="","",SUMIFS('Devis'!$L$4:$L$103,'Devis'!$B$4:$B$103,$A73,'Devis'!$Q$4:$Q$103,"Retenu"))</f>
        <v/>
      </c>
      <c r="F73" s="13">
        <f>IF($A73="","",COUNTIFS('Devis'!$B$4:$B$103,$A73,'Devis'!$U$4:$U$103,"Expiré")+COUNTIFS('Devis'!$B$4:$B$103,$A73,'Devis'!$U$4:$U$103,"À traiter")+COUNTIFS('Devis'!$B$4:$B$103,$A73,'Devis'!$U$4:$U$103,"Échéance absente"))</f>
        <v/>
      </c>
      <c r="G73" s="14">
        <f>IF($A73="","",IF($D73=0,"Sans devis",IF($F73&gt;0,"À traiter","Suivi")))</f>
        <v/>
      </c>
    </row>
    <row r="74" ht="22" customHeight="1">
      <c r="A74" s="7">
        <f>IF('Événements'!A70="","",'Événements'!A70)</f>
        <v/>
      </c>
      <c r="B74" s="7">
        <f>IF($A74="","",'Événements'!B70)</f>
        <v/>
      </c>
      <c r="C74" s="31">
        <f>IF($A74="","",'Événements'!E70)</f>
        <v/>
      </c>
      <c r="D74" s="9">
        <f>IF($A74="","",COUNTIFS('Devis'!$B$4:$B$103,$A74,'Devis'!$A$4:$A$103,"&lt;&gt;"))</f>
        <v/>
      </c>
      <c r="E74" s="31">
        <f>IF($A74="","",SUMIFS('Devis'!$L$4:$L$103,'Devis'!$B$4:$B$103,$A74,'Devis'!$Q$4:$Q$103,"Retenu"))</f>
        <v/>
      </c>
      <c r="F74" s="9">
        <f>IF($A74="","",COUNTIFS('Devis'!$B$4:$B$103,$A74,'Devis'!$U$4:$U$103,"Expiré")+COUNTIFS('Devis'!$B$4:$B$103,$A74,'Devis'!$U$4:$U$103,"À traiter")+COUNTIFS('Devis'!$B$4:$B$103,$A74,'Devis'!$U$4:$U$103,"Échéance absente"))</f>
        <v/>
      </c>
      <c r="G74" s="10">
        <f>IF($A74="","",IF($D74=0,"Sans devis",IF($F74&gt;0,"À traiter","Suivi")))</f>
        <v/>
      </c>
    </row>
    <row r="75" ht="22" customHeight="1">
      <c r="A75" s="11">
        <f>IF('Événements'!A71="","",'Événements'!A71)</f>
        <v/>
      </c>
      <c r="B75" s="11">
        <f>IF($A75="","",'Événements'!B71)</f>
        <v/>
      </c>
      <c r="C75" s="32">
        <f>IF($A75="","",'Événements'!E71)</f>
        <v/>
      </c>
      <c r="D75" s="13">
        <f>IF($A75="","",COUNTIFS('Devis'!$B$4:$B$103,$A75,'Devis'!$A$4:$A$103,"&lt;&gt;"))</f>
        <v/>
      </c>
      <c r="E75" s="32">
        <f>IF($A75="","",SUMIFS('Devis'!$L$4:$L$103,'Devis'!$B$4:$B$103,$A75,'Devis'!$Q$4:$Q$103,"Retenu"))</f>
        <v/>
      </c>
      <c r="F75" s="13">
        <f>IF($A75="","",COUNTIFS('Devis'!$B$4:$B$103,$A75,'Devis'!$U$4:$U$103,"Expiré")+COUNTIFS('Devis'!$B$4:$B$103,$A75,'Devis'!$U$4:$U$103,"À traiter")+COUNTIFS('Devis'!$B$4:$B$103,$A75,'Devis'!$U$4:$U$103,"Échéance absente"))</f>
        <v/>
      </c>
      <c r="G75" s="14">
        <f>IF($A75="","",IF($D75=0,"Sans devis",IF($F75&gt;0,"À traiter","Suivi")))</f>
        <v/>
      </c>
    </row>
    <row r="76" ht="22" customHeight="1">
      <c r="A76" s="7">
        <f>IF('Événements'!A72="","",'Événements'!A72)</f>
        <v/>
      </c>
      <c r="B76" s="7">
        <f>IF($A76="","",'Événements'!B72)</f>
        <v/>
      </c>
      <c r="C76" s="31">
        <f>IF($A76="","",'Événements'!E72)</f>
        <v/>
      </c>
      <c r="D76" s="9">
        <f>IF($A76="","",COUNTIFS('Devis'!$B$4:$B$103,$A76,'Devis'!$A$4:$A$103,"&lt;&gt;"))</f>
        <v/>
      </c>
      <c r="E76" s="31">
        <f>IF($A76="","",SUMIFS('Devis'!$L$4:$L$103,'Devis'!$B$4:$B$103,$A76,'Devis'!$Q$4:$Q$103,"Retenu"))</f>
        <v/>
      </c>
      <c r="F76" s="9">
        <f>IF($A76="","",COUNTIFS('Devis'!$B$4:$B$103,$A76,'Devis'!$U$4:$U$103,"Expiré")+COUNTIFS('Devis'!$B$4:$B$103,$A76,'Devis'!$U$4:$U$103,"À traiter")+COUNTIFS('Devis'!$B$4:$B$103,$A76,'Devis'!$U$4:$U$103,"Échéance absente"))</f>
        <v/>
      </c>
      <c r="G76" s="10">
        <f>IF($A76="","",IF($D76=0,"Sans devis",IF($F76&gt;0,"À traiter","Suivi")))</f>
        <v/>
      </c>
    </row>
    <row r="77" ht="22" customHeight="1">
      <c r="A77" s="11">
        <f>IF('Événements'!A73="","",'Événements'!A73)</f>
        <v/>
      </c>
      <c r="B77" s="11">
        <f>IF($A77="","",'Événements'!B73)</f>
        <v/>
      </c>
      <c r="C77" s="32">
        <f>IF($A77="","",'Événements'!E73)</f>
        <v/>
      </c>
      <c r="D77" s="13">
        <f>IF($A77="","",COUNTIFS('Devis'!$B$4:$B$103,$A77,'Devis'!$A$4:$A$103,"&lt;&gt;"))</f>
        <v/>
      </c>
      <c r="E77" s="32">
        <f>IF($A77="","",SUMIFS('Devis'!$L$4:$L$103,'Devis'!$B$4:$B$103,$A77,'Devis'!$Q$4:$Q$103,"Retenu"))</f>
        <v/>
      </c>
      <c r="F77" s="13">
        <f>IF($A77="","",COUNTIFS('Devis'!$B$4:$B$103,$A77,'Devis'!$U$4:$U$103,"Expiré")+COUNTIFS('Devis'!$B$4:$B$103,$A77,'Devis'!$U$4:$U$103,"À traiter")+COUNTIFS('Devis'!$B$4:$B$103,$A77,'Devis'!$U$4:$U$103,"Échéance absente"))</f>
        <v/>
      </c>
      <c r="G77" s="14">
        <f>IF($A77="","",IF($D77=0,"Sans devis",IF($F77&gt;0,"À traiter","Suivi")))</f>
        <v/>
      </c>
    </row>
    <row r="78" ht="22" customHeight="1">
      <c r="A78" s="7">
        <f>IF('Événements'!A74="","",'Événements'!A74)</f>
        <v/>
      </c>
      <c r="B78" s="7">
        <f>IF($A78="","",'Événements'!B74)</f>
        <v/>
      </c>
      <c r="C78" s="31">
        <f>IF($A78="","",'Événements'!E74)</f>
        <v/>
      </c>
      <c r="D78" s="9">
        <f>IF($A78="","",COUNTIFS('Devis'!$B$4:$B$103,$A78,'Devis'!$A$4:$A$103,"&lt;&gt;"))</f>
        <v/>
      </c>
      <c r="E78" s="31">
        <f>IF($A78="","",SUMIFS('Devis'!$L$4:$L$103,'Devis'!$B$4:$B$103,$A78,'Devis'!$Q$4:$Q$103,"Retenu"))</f>
        <v/>
      </c>
      <c r="F78" s="9">
        <f>IF($A78="","",COUNTIFS('Devis'!$B$4:$B$103,$A78,'Devis'!$U$4:$U$103,"Expiré")+COUNTIFS('Devis'!$B$4:$B$103,$A78,'Devis'!$U$4:$U$103,"À traiter")+COUNTIFS('Devis'!$B$4:$B$103,$A78,'Devis'!$U$4:$U$103,"Échéance absente"))</f>
        <v/>
      </c>
      <c r="G78" s="10">
        <f>IF($A78="","",IF($D78=0,"Sans devis",IF($F78&gt;0,"À traiter","Suivi")))</f>
        <v/>
      </c>
    </row>
    <row r="79" ht="22" customHeight="1">
      <c r="A79" s="11">
        <f>IF('Événements'!A75="","",'Événements'!A75)</f>
        <v/>
      </c>
      <c r="B79" s="11">
        <f>IF($A79="","",'Événements'!B75)</f>
        <v/>
      </c>
      <c r="C79" s="32">
        <f>IF($A79="","",'Événements'!E75)</f>
        <v/>
      </c>
      <c r="D79" s="13">
        <f>IF($A79="","",COUNTIFS('Devis'!$B$4:$B$103,$A79,'Devis'!$A$4:$A$103,"&lt;&gt;"))</f>
        <v/>
      </c>
      <c r="E79" s="32">
        <f>IF($A79="","",SUMIFS('Devis'!$L$4:$L$103,'Devis'!$B$4:$B$103,$A79,'Devis'!$Q$4:$Q$103,"Retenu"))</f>
        <v/>
      </c>
      <c r="F79" s="13">
        <f>IF($A79="","",COUNTIFS('Devis'!$B$4:$B$103,$A79,'Devis'!$U$4:$U$103,"Expiré")+COUNTIFS('Devis'!$B$4:$B$103,$A79,'Devis'!$U$4:$U$103,"À traiter")+COUNTIFS('Devis'!$B$4:$B$103,$A79,'Devis'!$U$4:$U$103,"Échéance absente"))</f>
        <v/>
      </c>
      <c r="G79" s="14">
        <f>IF($A79="","",IF($D79=0,"Sans devis",IF($F79&gt;0,"À traiter","Suivi")))</f>
        <v/>
      </c>
    </row>
    <row r="80" ht="22" customHeight="1">
      <c r="A80" s="7">
        <f>IF('Événements'!A76="","",'Événements'!A76)</f>
        <v/>
      </c>
      <c r="B80" s="7">
        <f>IF($A80="","",'Événements'!B76)</f>
        <v/>
      </c>
      <c r="C80" s="31">
        <f>IF($A80="","",'Événements'!E76)</f>
        <v/>
      </c>
      <c r="D80" s="9">
        <f>IF($A80="","",COUNTIFS('Devis'!$B$4:$B$103,$A80,'Devis'!$A$4:$A$103,"&lt;&gt;"))</f>
        <v/>
      </c>
      <c r="E80" s="31">
        <f>IF($A80="","",SUMIFS('Devis'!$L$4:$L$103,'Devis'!$B$4:$B$103,$A80,'Devis'!$Q$4:$Q$103,"Retenu"))</f>
        <v/>
      </c>
      <c r="F80" s="9">
        <f>IF($A80="","",COUNTIFS('Devis'!$B$4:$B$103,$A80,'Devis'!$U$4:$U$103,"Expiré")+COUNTIFS('Devis'!$B$4:$B$103,$A80,'Devis'!$U$4:$U$103,"À traiter")+COUNTIFS('Devis'!$B$4:$B$103,$A80,'Devis'!$U$4:$U$103,"Échéance absente"))</f>
        <v/>
      </c>
      <c r="G80" s="10">
        <f>IF($A80="","",IF($D80=0,"Sans devis",IF($F80&gt;0,"À traiter","Suivi")))</f>
        <v/>
      </c>
    </row>
    <row r="81" ht="22" customHeight="1">
      <c r="A81" s="11">
        <f>IF('Événements'!A77="","",'Événements'!A77)</f>
        <v/>
      </c>
      <c r="B81" s="11">
        <f>IF($A81="","",'Événements'!B77)</f>
        <v/>
      </c>
      <c r="C81" s="32">
        <f>IF($A81="","",'Événements'!E77)</f>
        <v/>
      </c>
      <c r="D81" s="13">
        <f>IF($A81="","",COUNTIFS('Devis'!$B$4:$B$103,$A81,'Devis'!$A$4:$A$103,"&lt;&gt;"))</f>
        <v/>
      </c>
      <c r="E81" s="32">
        <f>IF($A81="","",SUMIFS('Devis'!$L$4:$L$103,'Devis'!$B$4:$B$103,$A81,'Devis'!$Q$4:$Q$103,"Retenu"))</f>
        <v/>
      </c>
      <c r="F81" s="13">
        <f>IF($A81="","",COUNTIFS('Devis'!$B$4:$B$103,$A81,'Devis'!$U$4:$U$103,"Expiré")+COUNTIFS('Devis'!$B$4:$B$103,$A81,'Devis'!$U$4:$U$103,"À traiter")+COUNTIFS('Devis'!$B$4:$B$103,$A81,'Devis'!$U$4:$U$103,"Échéance absente"))</f>
        <v/>
      </c>
      <c r="G81" s="14">
        <f>IF($A81="","",IF($D81=0,"Sans devis",IF($F81&gt;0,"À traiter","Suivi")))</f>
        <v/>
      </c>
    </row>
    <row r="82" ht="22" customHeight="1">
      <c r="A82" s="7">
        <f>IF('Événements'!A78="","",'Événements'!A78)</f>
        <v/>
      </c>
      <c r="B82" s="7">
        <f>IF($A82="","",'Événements'!B78)</f>
        <v/>
      </c>
      <c r="C82" s="31">
        <f>IF($A82="","",'Événements'!E78)</f>
        <v/>
      </c>
      <c r="D82" s="9">
        <f>IF($A82="","",COUNTIFS('Devis'!$B$4:$B$103,$A82,'Devis'!$A$4:$A$103,"&lt;&gt;"))</f>
        <v/>
      </c>
      <c r="E82" s="31">
        <f>IF($A82="","",SUMIFS('Devis'!$L$4:$L$103,'Devis'!$B$4:$B$103,$A82,'Devis'!$Q$4:$Q$103,"Retenu"))</f>
        <v/>
      </c>
      <c r="F82" s="9">
        <f>IF($A82="","",COUNTIFS('Devis'!$B$4:$B$103,$A82,'Devis'!$U$4:$U$103,"Expiré")+COUNTIFS('Devis'!$B$4:$B$103,$A82,'Devis'!$U$4:$U$103,"À traiter")+COUNTIFS('Devis'!$B$4:$B$103,$A82,'Devis'!$U$4:$U$103,"Échéance absente"))</f>
        <v/>
      </c>
      <c r="G82" s="10">
        <f>IF($A82="","",IF($D82=0,"Sans devis",IF($F82&gt;0,"À traiter","Suivi")))</f>
        <v/>
      </c>
    </row>
    <row r="83" ht="22" customHeight="1">
      <c r="A83" s="11">
        <f>IF('Événements'!A79="","",'Événements'!A79)</f>
        <v/>
      </c>
      <c r="B83" s="11">
        <f>IF($A83="","",'Événements'!B79)</f>
        <v/>
      </c>
      <c r="C83" s="32">
        <f>IF($A83="","",'Événements'!E79)</f>
        <v/>
      </c>
      <c r="D83" s="13">
        <f>IF($A83="","",COUNTIFS('Devis'!$B$4:$B$103,$A83,'Devis'!$A$4:$A$103,"&lt;&gt;"))</f>
        <v/>
      </c>
      <c r="E83" s="32">
        <f>IF($A83="","",SUMIFS('Devis'!$L$4:$L$103,'Devis'!$B$4:$B$103,$A83,'Devis'!$Q$4:$Q$103,"Retenu"))</f>
        <v/>
      </c>
      <c r="F83" s="13">
        <f>IF($A83="","",COUNTIFS('Devis'!$B$4:$B$103,$A83,'Devis'!$U$4:$U$103,"Expiré")+COUNTIFS('Devis'!$B$4:$B$103,$A83,'Devis'!$U$4:$U$103,"À traiter")+COUNTIFS('Devis'!$B$4:$B$103,$A83,'Devis'!$U$4:$U$103,"Échéance absente"))</f>
        <v/>
      </c>
      <c r="G83" s="14">
        <f>IF($A83="","",IF($D83=0,"Sans devis",IF($F83&gt;0,"À traiter","Suivi")))</f>
        <v/>
      </c>
    </row>
    <row r="84" ht="22" customHeight="1">
      <c r="A84" s="7">
        <f>IF('Événements'!A80="","",'Événements'!A80)</f>
        <v/>
      </c>
      <c r="B84" s="7">
        <f>IF($A84="","",'Événements'!B80)</f>
        <v/>
      </c>
      <c r="C84" s="31">
        <f>IF($A84="","",'Événements'!E80)</f>
        <v/>
      </c>
      <c r="D84" s="9">
        <f>IF($A84="","",COUNTIFS('Devis'!$B$4:$B$103,$A84,'Devis'!$A$4:$A$103,"&lt;&gt;"))</f>
        <v/>
      </c>
      <c r="E84" s="31">
        <f>IF($A84="","",SUMIFS('Devis'!$L$4:$L$103,'Devis'!$B$4:$B$103,$A84,'Devis'!$Q$4:$Q$103,"Retenu"))</f>
        <v/>
      </c>
      <c r="F84" s="9">
        <f>IF($A84="","",COUNTIFS('Devis'!$B$4:$B$103,$A84,'Devis'!$U$4:$U$103,"Expiré")+COUNTIFS('Devis'!$B$4:$B$103,$A84,'Devis'!$U$4:$U$103,"À traiter")+COUNTIFS('Devis'!$B$4:$B$103,$A84,'Devis'!$U$4:$U$103,"Échéance absente"))</f>
        <v/>
      </c>
      <c r="G84" s="10">
        <f>IF($A84="","",IF($D84=0,"Sans devis",IF($F84&gt;0,"À traiter","Suivi")))</f>
        <v/>
      </c>
    </row>
    <row r="85" ht="22" customHeight="1">
      <c r="A85" s="11">
        <f>IF('Événements'!A81="","",'Événements'!A81)</f>
        <v/>
      </c>
      <c r="B85" s="11">
        <f>IF($A85="","",'Événements'!B81)</f>
        <v/>
      </c>
      <c r="C85" s="32">
        <f>IF($A85="","",'Événements'!E81)</f>
        <v/>
      </c>
      <c r="D85" s="13">
        <f>IF($A85="","",COUNTIFS('Devis'!$B$4:$B$103,$A85,'Devis'!$A$4:$A$103,"&lt;&gt;"))</f>
        <v/>
      </c>
      <c r="E85" s="32">
        <f>IF($A85="","",SUMIFS('Devis'!$L$4:$L$103,'Devis'!$B$4:$B$103,$A85,'Devis'!$Q$4:$Q$103,"Retenu"))</f>
        <v/>
      </c>
      <c r="F85" s="13">
        <f>IF($A85="","",COUNTIFS('Devis'!$B$4:$B$103,$A85,'Devis'!$U$4:$U$103,"Expiré")+COUNTIFS('Devis'!$B$4:$B$103,$A85,'Devis'!$U$4:$U$103,"À traiter")+COUNTIFS('Devis'!$B$4:$B$103,$A85,'Devis'!$U$4:$U$103,"Échéance absente"))</f>
        <v/>
      </c>
      <c r="G85" s="14">
        <f>IF($A85="","",IF($D85=0,"Sans devis",IF($F85&gt;0,"À traiter","Suivi")))</f>
        <v/>
      </c>
    </row>
    <row r="86" ht="22" customHeight="1">
      <c r="A86" s="7">
        <f>IF('Événements'!A82="","",'Événements'!A82)</f>
        <v/>
      </c>
      <c r="B86" s="7">
        <f>IF($A86="","",'Événements'!B82)</f>
        <v/>
      </c>
      <c r="C86" s="31">
        <f>IF($A86="","",'Événements'!E82)</f>
        <v/>
      </c>
      <c r="D86" s="9">
        <f>IF($A86="","",COUNTIFS('Devis'!$B$4:$B$103,$A86,'Devis'!$A$4:$A$103,"&lt;&gt;"))</f>
        <v/>
      </c>
      <c r="E86" s="31">
        <f>IF($A86="","",SUMIFS('Devis'!$L$4:$L$103,'Devis'!$B$4:$B$103,$A86,'Devis'!$Q$4:$Q$103,"Retenu"))</f>
        <v/>
      </c>
      <c r="F86" s="9">
        <f>IF($A86="","",COUNTIFS('Devis'!$B$4:$B$103,$A86,'Devis'!$U$4:$U$103,"Expiré")+COUNTIFS('Devis'!$B$4:$B$103,$A86,'Devis'!$U$4:$U$103,"À traiter")+COUNTIFS('Devis'!$B$4:$B$103,$A86,'Devis'!$U$4:$U$103,"Échéance absente"))</f>
        <v/>
      </c>
      <c r="G86" s="10">
        <f>IF($A86="","",IF($D86=0,"Sans devis",IF($F86&gt;0,"À traiter","Suivi")))</f>
        <v/>
      </c>
    </row>
    <row r="87" ht="22" customHeight="1">
      <c r="A87" s="11">
        <f>IF('Événements'!A83="","",'Événements'!A83)</f>
        <v/>
      </c>
      <c r="B87" s="11">
        <f>IF($A87="","",'Événements'!B83)</f>
        <v/>
      </c>
      <c r="C87" s="32">
        <f>IF($A87="","",'Événements'!E83)</f>
        <v/>
      </c>
      <c r="D87" s="13">
        <f>IF($A87="","",COUNTIFS('Devis'!$B$4:$B$103,$A87,'Devis'!$A$4:$A$103,"&lt;&gt;"))</f>
        <v/>
      </c>
      <c r="E87" s="32">
        <f>IF($A87="","",SUMIFS('Devis'!$L$4:$L$103,'Devis'!$B$4:$B$103,$A87,'Devis'!$Q$4:$Q$103,"Retenu"))</f>
        <v/>
      </c>
      <c r="F87" s="13">
        <f>IF($A87="","",COUNTIFS('Devis'!$B$4:$B$103,$A87,'Devis'!$U$4:$U$103,"Expiré")+COUNTIFS('Devis'!$B$4:$B$103,$A87,'Devis'!$U$4:$U$103,"À traiter")+COUNTIFS('Devis'!$B$4:$B$103,$A87,'Devis'!$U$4:$U$103,"Échéance absente"))</f>
        <v/>
      </c>
      <c r="G87" s="14">
        <f>IF($A87="","",IF($D87=0,"Sans devis",IF($F87&gt;0,"À traiter","Suivi")))</f>
        <v/>
      </c>
    </row>
    <row r="88" ht="22" customHeight="1">
      <c r="A88" s="7">
        <f>IF('Événements'!A84="","",'Événements'!A84)</f>
        <v/>
      </c>
      <c r="B88" s="7">
        <f>IF($A88="","",'Événements'!B84)</f>
        <v/>
      </c>
      <c r="C88" s="31">
        <f>IF($A88="","",'Événements'!E84)</f>
        <v/>
      </c>
      <c r="D88" s="9">
        <f>IF($A88="","",COUNTIFS('Devis'!$B$4:$B$103,$A88,'Devis'!$A$4:$A$103,"&lt;&gt;"))</f>
        <v/>
      </c>
      <c r="E88" s="31">
        <f>IF($A88="","",SUMIFS('Devis'!$L$4:$L$103,'Devis'!$B$4:$B$103,$A88,'Devis'!$Q$4:$Q$103,"Retenu"))</f>
        <v/>
      </c>
      <c r="F88" s="9">
        <f>IF($A88="","",COUNTIFS('Devis'!$B$4:$B$103,$A88,'Devis'!$U$4:$U$103,"Expiré")+COUNTIFS('Devis'!$B$4:$B$103,$A88,'Devis'!$U$4:$U$103,"À traiter")+COUNTIFS('Devis'!$B$4:$B$103,$A88,'Devis'!$U$4:$U$103,"Échéance absente"))</f>
        <v/>
      </c>
      <c r="G88" s="10">
        <f>IF($A88="","",IF($D88=0,"Sans devis",IF($F88&gt;0,"À traiter","Suivi")))</f>
        <v/>
      </c>
    </row>
    <row r="89" ht="22" customHeight="1">
      <c r="A89" s="11">
        <f>IF('Événements'!A85="","",'Événements'!A85)</f>
        <v/>
      </c>
      <c r="B89" s="11">
        <f>IF($A89="","",'Événements'!B85)</f>
        <v/>
      </c>
      <c r="C89" s="32">
        <f>IF($A89="","",'Événements'!E85)</f>
        <v/>
      </c>
      <c r="D89" s="13">
        <f>IF($A89="","",COUNTIFS('Devis'!$B$4:$B$103,$A89,'Devis'!$A$4:$A$103,"&lt;&gt;"))</f>
        <v/>
      </c>
      <c r="E89" s="32">
        <f>IF($A89="","",SUMIFS('Devis'!$L$4:$L$103,'Devis'!$B$4:$B$103,$A89,'Devis'!$Q$4:$Q$103,"Retenu"))</f>
        <v/>
      </c>
      <c r="F89" s="13">
        <f>IF($A89="","",COUNTIFS('Devis'!$B$4:$B$103,$A89,'Devis'!$U$4:$U$103,"Expiré")+COUNTIFS('Devis'!$B$4:$B$103,$A89,'Devis'!$U$4:$U$103,"À traiter")+COUNTIFS('Devis'!$B$4:$B$103,$A89,'Devis'!$U$4:$U$103,"Échéance absente"))</f>
        <v/>
      </c>
      <c r="G89" s="14">
        <f>IF($A89="","",IF($D89=0,"Sans devis",IF($F89&gt;0,"À traiter","Suivi")))</f>
        <v/>
      </c>
    </row>
    <row r="90" ht="22" customHeight="1">
      <c r="A90" s="7">
        <f>IF('Événements'!A86="","",'Événements'!A86)</f>
        <v/>
      </c>
      <c r="B90" s="7">
        <f>IF($A90="","",'Événements'!B86)</f>
        <v/>
      </c>
      <c r="C90" s="31">
        <f>IF($A90="","",'Événements'!E86)</f>
        <v/>
      </c>
      <c r="D90" s="9">
        <f>IF($A90="","",COUNTIFS('Devis'!$B$4:$B$103,$A90,'Devis'!$A$4:$A$103,"&lt;&gt;"))</f>
        <v/>
      </c>
      <c r="E90" s="31">
        <f>IF($A90="","",SUMIFS('Devis'!$L$4:$L$103,'Devis'!$B$4:$B$103,$A90,'Devis'!$Q$4:$Q$103,"Retenu"))</f>
        <v/>
      </c>
      <c r="F90" s="9">
        <f>IF($A90="","",COUNTIFS('Devis'!$B$4:$B$103,$A90,'Devis'!$U$4:$U$103,"Expiré")+COUNTIFS('Devis'!$B$4:$B$103,$A90,'Devis'!$U$4:$U$103,"À traiter")+COUNTIFS('Devis'!$B$4:$B$103,$A90,'Devis'!$U$4:$U$103,"Échéance absente"))</f>
        <v/>
      </c>
      <c r="G90" s="10">
        <f>IF($A90="","",IF($D90=0,"Sans devis",IF($F90&gt;0,"À traiter","Suivi")))</f>
        <v/>
      </c>
    </row>
    <row r="91" ht="22" customHeight="1">
      <c r="A91" s="11">
        <f>IF('Événements'!A87="","",'Événements'!A87)</f>
        <v/>
      </c>
      <c r="B91" s="11">
        <f>IF($A91="","",'Événements'!B87)</f>
        <v/>
      </c>
      <c r="C91" s="32">
        <f>IF($A91="","",'Événements'!E87)</f>
        <v/>
      </c>
      <c r="D91" s="13">
        <f>IF($A91="","",COUNTIFS('Devis'!$B$4:$B$103,$A91,'Devis'!$A$4:$A$103,"&lt;&gt;"))</f>
        <v/>
      </c>
      <c r="E91" s="32">
        <f>IF($A91="","",SUMIFS('Devis'!$L$4:$L$103,'Devis'!$B$4:$B$103,$A91,'Devis'!$Q$4:$Q$103,"Retenu"))</f>
        <v/>
      </c>
      <c r="F91" s="13">
        <f>IF($A91="","",COUNTIFS('Devis'!$B$4:$B$103,$A91,'Devis'!$U$4:$U$103,"Expiré")+COUNTIFS('Devis'!$B$4:$B$103,$A91,'Devis'!$U$4:$U$103,"À traiter")+COUNTIFS('Devis'!$B$4:$B$103,$A91,'Devis'!$U$4:$U$103,"Échéance absente"))</f>
        <v/>
      </c>
      <c r="G91" s="14">
        <f>IF($A91="","",IF($D91=0,"Sans devis",IF($F91&gt;0,"À traiter","Suivi")))</f>
        <v/>
      </c>
    </row>
    <row r="92" ht="22" customHeight="1">
      <c r="A92" s="7">
        <f>IF('Événements'!A88="","",'Événements'!A88)</f>
        <v/>
      </c>
      <c r="B92" s="7">
        <f>IF($A92="","",'Événements'!B88)</f>
        <v/>
      </c>
      <c r="C92" s="31">
        <f>IF($A92="","",'Événements'!E88)</f>
        <v/>
      </c>
      <c r="D92" s="9">
        <f>IF($A92="","",COUNTIFS('Devis'!$B$4:$B$103,$A92,'Devis'!$A$4:$A$103,"&lt;&gt;"))</f>
        <v/>
      </c>
      <c r="E92" s="31">
        <f>IF($A92="","",SUMIFS('Devis'!$L$4:$L$103,'Devis'!$B$4:$B$103,$A92,'Devis'!$Q$4:$Q$103,"Retenu"))</f>
        <v/>
      </c>
      <c r="F92" s="9">
        <f>IF($A92="","",COUNTIFS('Devis'!$B$4:$B$103,$A92,'Devis'!$U$4:$U$103,"Expiré")+COUNTIFS('Devis'!$B$4:$B$103,$A92,'Devis'!$U$4:$U$103,"À traiter")+COUNTIFS('Devis'!$B$4:$B$103,$A92,'Devis'!$U$4:$U$103,"Échéance absente"))</f>
        <v/>
      </c>
      <c r="G92" s="10">
        <f>IF($A92="","",IF($D92=0,"Sans devis",IF($F92&gt;0,"À traiter","Suivi")))</f>
        <v/>
      </c>
    </row>
    <row r="93" ht="22" customHeight="1">
      <c r="A93" s="11">
        <f>IF('Événements'!A89="","",'Événements'!A89)</f>
        <v/>
      </c>
      <c r="B93" s="11">
        <f>IF($A93="","",'Événements'!B89)</f>
        <v/>
      </c>
      <c r="C93" s="32">
        <f>IF($A93="","",'Événements'!E89)</f>
        <v/>
      </c>
      <c r="D93" s="13">
        <f>IF($A93="","",COUNTIFS('Devis'!$B$4:$B$103,$A93,'Devis'!$A$4:$A$103,"&lt;&gt;"))</f>
        <v/>
      </c>
      <c r="E93" s="32">
        <f>IF($A93="","",SUMIFS('Devis'!$L$4:$L$103,'Devis'!$B$4:$B$103,$A93,'Devis'!$Q$4:$Q$103,"Retenu"))</f>
        <v/>
      </c>
      <c r="F93" s="13">
        <f>IF($A93="","",COUNTIFS('Devis'!$B$4:$B$103,$A93,'Devis'!$U$4:$U$103,"Expiré")+COUNTIFS('Devis'!$B$4:$B$103,$A93,'Devis'!$U$4:$U$103,"À traiter")+COUNTIFS('Devis'!$B$4:$B$103,$A93,'Devis'!$U$4:$U$103,"Échéance absente"))</f>
        <v/>
      </c>
      <c r="G93" s="14">
        <f>IF($A93="","",IF($D93=0,"Sans devis",IF($F93&gt;0,"À traiter","Suivi")))</f>
        <v/>
      </c>
    </row>
    <row r="94" ht="22" customHeight="1">
      <c r="A94" s="7">
        <f>IF('Événements'!A90="","",'Événements'!A90)</f>
        <v/>
      </c>
      <c r="B94" s="7">
        <f>IF($A94="","",'Événements'!B90)</f>
        <v/>
      </c>
      <c r="C94" s="31">
        <f>IF($A94="","",'Événements'!E90)</f>
        <v/>
      </c>
      <c r="D94" s="9">
        <f>IF($A94="","",COUNTIFS('Devis'!$B$4:$B$103,$A94,'Devis'!$A$4:$A$103,"&lt;&gt;"))</f>
        <v/>
      </c>
      <c r="E94" s="31">
        <f>IF($A94="","",SUMIFS('Devis'!$L$4:$L$103,'Devis'!$B$4:$B$103,$A94,'Devis'!$Q$4:$Q$103,"Retenu"))</f>
        <v/>
      </c>
      <c r="F94" s="9">
        <f>IF($A94="","",COUNTIFS('Devis'!$B$4:$B$103,$A94,'Devis'!$U$4:$U$103,"Expiré")+COUNTIFS('Devis'!$B$4:$B$103,$A94,'Devis'!$U$4:$U$103,"À traiter")+COUNTIFS('Devis'!$B$4:$B$103,$A94,'Devis'!$U$4:$U$103,"Échéance absente"))</f>
        <v/>
      </c>
      <c r="G94" s="10">
        <f>IF($A94="","",IF($D94=0,"Sans devis",IF($F94&gt;0,"À traiter","Suivi")))</f>
        <v/>
      </c>
    </row>
    <row r="95" ht="22" customHeight="1">
      <c r="A95" s="11">
        <f>IF('Événements'!A91="","",'Événements'!A91)</f>
        <v/>
      </c>
      <c r="B95" s="11">
        <f>IF($A95="","",'Événements'!B91)</f>
        <v/>
      </c>
      <c r="C95" s="32">
        <f>IF($A95="","",'Événements'!E91)</f>
        <v/>
      </c>
      <c r="D95" s="13">
        <f>IF($A95="","",COUNTIFS('Devis'!$B$4:$B$103,$A95,'Devis'!$A$4:$A$103,"&lt;&gt;"))</f>
        <v/>
      </c>
      <c r="E95" s="32">
        <f>IF($A95="","",SUMIFS('Devis'!$L$4:$L$103,'Devis'!$B$4:$B$103,$A95,'Devis'!$Q$4:$Q$103,"Retenu"))</f>
        <v/>
      </c>
      <c r="F95" s="13">
        <f>IF($A95="","",COUNTIFS('Devis'!$B$4:$B$103,$A95,'Devis'!$U$4:$U$103,"Expiré")+COUNTIFS('Devis'!$B$4:$B$103,$A95,'Devis'!$U$4:$U$103,"À traiter")+COUNTIFS('Devis'!$B$4:$B$103,$A95,'Devis'!$U$4:$U$103,"Échéance absente"))</f>
        <v/>
      </c>
      <c r="G95" s="14">
        <f>IF($A95="","",IF($D95=0,"Sans devis",IF($F95&gt;0,"À traiter","Suivi")))</f>
        <v/>
      </c>
    </row>
    <row r="96" ht="22" customHeight="1">
      <c r="A96" s="7">
        <f>IF('Événements'!A92="","",'Événements'!A92)</f>
        <v/>
      </c>
      <c r="B96" s="7">
        <f>IF($A96="","",'Événements'!B92)</f>
        <v/>
      </c>
      <c r="C96" s="31">
        <f>IF($A96="","",'Événements'!E92)</f>
        <v/>
      </c>
      <c r="D96" s="9">
        <f>IF($A96="","",COUNTIFS('Devis'!$B$4:$B$103,$A96,'Devis'!$A$4:$A$103,"&lt;&gt;"))</f>
        <v/>
      </c>
      <c r="E96" s="31">
        <f>IF($A96="","",SUMIFS('Devis'!$L$4:$L$103,'Devis'!$B$4:$B$103,$A96,'Devis'!$Q$4:$Q$103,"Retenu"))</f>
        <v/>
      </c>
      <c r="F96" s="9">
        <f>IF($A96="","",COUNTIFS('Devis'!$B$4:$B$103,$A96,'Devis'!$U$4:$U$103,"Expiré")+COUNTIFS('Devis'!$B$4:$B$103,$A96,'Devis'!$U$4:$U$103,"À traiter")+COUNTIFS('Devis'!$B$4:$B$103,$A96,'Devis'!$U$4:$U$103,"Échéance absente"))</f>
        <v/>
      </c>
      <c r="G96" s="10">
        <f>IF($A96="","",IF($D96=0,"Sans devis",IF($F96&gt;0,"À traiter","Suivi")))</f>
        <v/>
      </c>
    </row>
    <row r="97" ht="22" customHeight="1">
      <c r="A97" s="11">
        <f>IF('Événements'!A93="","",'Événements'!A93)</f>
        <v/>
      </c>
      <c r="B97" s="11">
        <f>IF($A97="","",'Événements'!B93)</f>
        <v/>
      </c>
      <c r="C97" s="32">
        <f>IF($A97="","",'Événements'!E93)</f>
        <v/>
      </c>
      <c r="D97" s="13">
        <f>IF($A97="","",COUNTIFS('Devis'!$B$4:$B$103,$A97,'Devis'!$A$4:$A$103,"&lt;&gt;"))</f>
        <v/>
      </c>
      <c r="E97" s="32">
        <f>IF($A97="","",SUMIFS('Devis'!$L$4:$L$103,'Devis'!$B$4:$B$103,$A97,'Devis'!$Q$4:$Q$103,"Retenu"))</f>
        <v/>
      </c>
      <c r="F97" s="13">
        <f>IF($A97="","",COUNTIFS('Devis'!$B$4:$B$103,$A97,'Devis'!$U$4:$U$103,"Expiré")+COUNTIFS('Devis'!$B$4:$B$103,$A97,'Devis'!$U$4:$U$103,"À traiter")+COUNTIFS('Devis'!$B$4:$B$103,$A97,'Devis'!$U$4:$U$103,"Échéance absente"))</f>
        <v/>
      </c>
      <c r="G97" s="14">
        <f>IF($A97="","",IF($D97=0,"Sans devis",IF($F97&gt;0,"À traiter","Suivi")))</f>
        <v/>
      </c>
    </row>
    <row r="98" ht="22" customHeight="1">
      <c r="A98" s="7">
        <f>IF('Événements'!A94="","",'Événements'!A94)</f>
        <v/>
      </c>
      <c r="B98" s="7">
        <f>IF($A98="","",'Événements'!B94)</f>
        <v/>
      </c>
      <c r="C98" s="31">
        <f>IF($A98="","",'Événements'!E94)</f>
        <v/>
      </c>
      <c r="D98" s="9">
        <f>IF($A98="","",COUNTIFS('Devis'!$B$4:$B$103,$A98,'Devis'!$A$4:$A$103,"&lt;&gt;"))</f>
        <v/>
      </c>
      <c r="E98" s="31">
        <f>IF($A98="","",SUMIFS('Devis'!$L$4:$L$103,'Devis'!$B$4:$B$103,$A98,'Devis'!$Q$4:$Q$103,"Retenu"))</f>
        <v/>
      </c>
      <c r="F98" s="9">
        <f>IF($A98="","",COUNTIFS('Devis'!$B$4:$B$103,$A98,'Devis'!$U$4:$U$103,"Expiré")+COUNTIFS('Devis'!$B$4:$B$103,$A98,'Devis'!$U$4:$U$103,"À traiter")+COUNTIFS('Devis'!$B$4:$B$103,$A98,'Devis'!$U$4:$U$103,"Échéance absente"))</f>
        <v/>
      </c>
      <c r="G98" s="10">
        <f>IF($A98="","",IF($D98=0,"Sans devis",IF($F98&gt;0,"À traiter","Suivi")))</f>
        <v/>
      </c>
    </row>
    <row r="99" ht="22" customHeight="1">
      <c r="A99" s="11">
        <f>IF('Événements'!A95="","",'Événements'!A95)</f>
        <v/>
      </c>
      <c r="B99" s="11">
        <f>IF($A99="","",'Événements'!B95)</f>
        <v/>
      </c>
      <c r="C99" s="32">
        <f>IF($A99="","",'Événements'!E95)</f>
        <v/>
      </c>
      <c r="D99" s="13">
        <f>IF($A99="","",COUNTIFS('Devis'!$B$4:$B$103,$A99,'Devis'!$A$4:$A$103,"&lt;&gt;"))</f>
        <v/>
      </c>
      <c r="E99" s="32">
        <f>IF($A99="","",SUMIFS('Devis'!$L$4:$L$103,'Devis'!$B$4:$B$103,$A99,'Devis'!$Q$4:$Q$103,"Retenu"))</f>
        <v/>
      </c>
      <c r="F99" s="13">
        <f>IF($A99="","",COUNTIFS('Devis'!$B$4:$B$103,$A99,'Devis'!$U$4:$U$103,"Expiré")+COUNTIFS('Devis'!$B$4:$B$103,$A99,'Devis'!$U$4:$U$103,"À traiter")+COUNTIFS('Devis'!$B$4:$B$103,$A99,'Devis'!$U$4:$U$103,"Échéance absente"))</f>
        <v/>
      </c>
      <c r="G99" s="14">
        <f>IF($A99="","",IF($D99=0,"Sans devis",IF($F99&gt;0,"À traiter","Suivi")))</f>
        <v/>
      </c>
    </row>
    <row r="100" ht="22" customHeight="1">
      <c r="A100" s="7">
        <f>IF('Événements'!A96="","",'Événements'!A96)</f>
        <v/>
      </c>
      <c r="B100" s="7">
        <f>IF($A100="","",'Événements'!B96)</f>
        <v/>
      </c>
      <c r="C100" s="31">
        <f>IF($A100="","",'Événements'!E96)</f>
        <v/>
      </c>
      <c r="D100" s="9">
        <f>IF($A100="","",COUNTIFS('Devis'!$B$4:$B$103,$A100,'Devis'!$A$4:$A$103,"&lt;&gt;"))</f>
        <v/>
      </c>
      <c r="E100" s="31">
        <f>IF($A100="","",SUMIFS('Devis'!$L$4:$L$103,'Devis'!$B$4:$B$103,$A100,'Devis'!$Q$4:$Q$103,"Retenu"))</f>
        <v/>
      </c>
      <c r="F100" s="9">
        <f>IF($A100="","",COUNTIFS('Devis'!$B$4:$B$103,$A100,'Devis'!$U$4:$U$103,"Expiré")+COUNTIFS('Devis'!$B$4:$B$103,$A100,'Devis'!$U$4:$U$103,"À traiter")+COUNTIFS('Devis'!$B$4:$B$103,$A100,'Devis'!$U$4:$U$103,"Échéance absente"))</f>
        <v/>
      </c>
      <c r="G100" s="10">
        <f>IF($A100="","",IF($D100=0,"Sans devis",IF($F100&gt;0,"À traiter","Suivi")))</f>
        <v/>
      </c>
    </row>
    <row r="101" ht="22" customHeight="1">
      <c r="A101" s="11">
        <f>IF('Événements'!A97="","",'Événements'!A97)</f>
        <v/>
      </c>
      <c r="B101" s="11">
        <f>IF($A101="","",'Événements'!B97)</f>
        <v/>
      </c>
      <c r="C101" s="32">
        <f>IF($A101="","",'Événements'!E97)</f>
        <v/>
      </c>
      <c r="D101" s="13">
        <f>IF($A101="","",COUNTIFS('Devis'!$B$4:$B$103,$A101,'Devis'!$A$4:$A$103,"&lt;&gt;"))</f>
        <v/>
      </c>
      <c r="E101" s="32">
        <f>IF($A101="","",SUMIFS('Devis'!$L$4:$L$103,'Devis'!$B$4:$B$103,$A101,'Devis'!$Q$4:$Q$103,"Retenu"))</f>
        <v/>
      </c>
      <c r="F101" s="13">
        <f>IF($A101="","",COUNTIFS('Devis'!$B$4:$B$103,$A101,'Devis'!$U$4:$U$103,"Expiré")+COUNTIFS('Devis'!$B$4:$B$103,$A101,'Devis'!$U$4:$U$103,"À traiter")+COUNTIFS('Devis'!$B$4:$B$103,$A101,'Devis'!$U$4:$U$103,"Échéance absente"))</f>
        <v/>
      </c>
      <c r="G101" s="14">
        <f>IF($A101="","",IF($D101=0,"Sans devis",IF($F101&gt;0,"À traiter","Suivi")))</f>
        <v/>
      </c>
    </row>
    <row r="102" ht="22" customHeight="1">
      <c r="A102" s="7">
        <f>IF('Événements'!A98="","",'Événements'!A98)</f>
        <v/>
      </c>
      <c r="B102" s="7">
        <f>IF($A102="","",'Événements'!B98)</f>
        <v/>
      </c>
      <c r="C102" s="31">
        <f>IF($A102="","",'Événements'!E98)</f>
        <v/>
      </c>
      <c r="D102" s="9">
        <f>IF($A102="","",COUNTIFS('Devis'!$B$4:$B$103,$A102,'Devis'!$A$4:$A$103,"&lt;&gt;"))</f>
        <v/>
      </c>
      <c r="E102" s="31">
        <f>IF($A102="","",SUMIFS('Devis'!$L$4:$L$103,'Devis'!$B$4:$B$103,$A102,'Devis'!$Q$4:$Q$103,"Retenu"))</f>
        <v/>
      </c>
      <c r="F102" s="9">
        <f>IF($A102="","",COUNTIFS('Devis'!$B$4:$B$103,$A102,'Devis'!$U$4:$U$103,"Expiré")+COUNTIFS('Devis'!$B$4:$B$103,$A102,'Devis'!$U$4:$U$103,"À traiter")+COUNTIFS('Devis'!$B$4:$B$103,$A102,'Devis'!$U$4:$U$103,"Échéance absente"))</f>
        <v/>
      </c>
      <c r="G102" s="10">
        <f>IF($A102="","",IF($D102=0,"Sans devis",IF($F102&gt;0,"À traiter","Suivi")))</f>
        <v/>
      </c>
    </row>
    <row r="103" ht="22" customHeight="1">
      <c r="A103" s="11">
        <f>IF('Événements'!A99="","",'Événements'!A99)</f>
        <v/>
      </c>
      <c r="B103" s="11">
        <f>IF($A103="","",'Événements'!B99)</f>
        <v/>
      </c>
      <c r="C103" s="32">
        <f>IF($A103="","",'Événements'!E99)</f>
        <v/>
      </c>
      <c r="D103" s="13">
        <f>IF($A103="","",COUNTIFS('Devis'!$B$4:$B$103,$A103,'Devis'!$A$4:$A$103,"&lt;&gt;"))</f>
        <v/>
      </c>
      <c r="E103" s="32">
        <f>IF($A103="","",SUMIFS('Devis'!$L$4:$L$103,'Devis'!$B$4:$B$103,$A103,'Devis'!$Q$4:$Q$103,"Retenu"))</f>
        <v/>
      </c>
      <c r="F103" s="13">
        <f>IF($A103="","",COUNTIFS('Devis'!$B$4:$B$103,$A103,'Devis'!$U$4:$U$103,"Expiré")+COUNTIFS('Devis'!$B$4:$B$103,$A103,'Devis'!$U$4:$U$103,"À traiter")+COUNTIFS('Devis'!$B$4:$B$103,$A103,'Devis'!$U$4:$U$103,"Échéance absente"))</f>
        <v/>
      </c>
      <c r="G103" s="14">
        <f>IF($A103="","",IF($D103=0,"Sans devis",IF($F103&gt;0,"À traiter","Suivi")))</f>
        <v/>
      </c>
    </row>
    <row r="104" ht="22" customHeight="1">
      <c r="A104" s="7">
        <f>IF('Événements'!A100="","",'Événements'!A100)</f>
        <v/>
      </c>
      <c r="B104" s="7">
        <f>IF($A104="","",'Événements'!B100)</f>
        <v/>
      </c>
      <c r="C104" s="31">
        <f>IF($A104="","",'Événements'!E100)</f>
        <v/>
      </c>
      <c r="D104" s="9">
        <f>IF($A104="","",COUNTIFS('Devis'!$B$4:$B$103,$A104,'Devis'!$A$4:$A$103,"&lt;&gt;"))</f>
        <v/>
      </c>
      <c r="E104" s="31">
        <f>IF($A104="","",SUMIFS('Devis'!$L$4:$L$103,'Devis'!$B$4:$B$103,$A104,'Devis'!$Q$4:$Q$103,"Retenu"))</f>
        <v/>
      </c>
      <c r="F104" s="9">
        <f>IF($A104="","",COUNTIFS('Devis'!$B$4:$B$103,$A104,'Devis'!$U$4:$U$103,"Expiré")+COUNTIFS('Devis'!$B$4:$B$103,$A104,'Devis'!$U$4:$U$103,"À traiter")+COUNTIFS('Devis'!$B$4:$B$103,$A104,'Devis'!$U$4:$U$103,"Échéance absente"))</f>
        <v/>
      </c>
      <c r="G104" s="10">
        <f>IF($A104="","",IF($D104=0,"Sans devis",IF($F104&gt;0,"À traiter","Suivi")))</f>
        <v/>
      </c>
    </row>
    <row r="105" ht="22" customHeight="1">
      <c r="A105" s="11">
        <f>IF('Événements'!A101="","",'Événements'!A101)</f>
        <v/>
      </c>
      <c r="B105" s="11">
        <f>IF($A105="","",'Événements'!B101)</f>
        <v/>
      </c>
      <c r="C105" s="32">
        <f>IF($A105="","",'Événements'!E101)</f>
        <v/>
      </c>
      <c r="D105" s="13">
        <f>IF($A105="","",COUNTIFS('Devis'!$B$4:$B$103,$A105,'Devis'!$A$4:$A$103,"&lt;&gt;"))</f>
        <v/>
      </c>
      <c r="E105" s="32">
        <f>IF($A105="","",SUMIFS('Devis'!$L$4:$L$103,'Devis'!$B$4:$B$103,$A105,'Devis'!$Q$4:$Q$103,"Retenu"))</f>
        <v/>
      </c>
      <c r="F105" s="13">
        <f>IF($A105="","",COUNTIFS('Devis'!$B$4:$B$103,$A105,'Devis'!$U$4:$U$103,"Expiré")+COUNTIFS('Devis'!$B$4:$B$103,$A105,'Devis'!$U$4:$U$103,"À traiter")+COUNTIFS('Devis'!$B$4:$B$103,$A105,'Devis'!$U$4:$U$103,"Échéance absente"))</f>
        <v/>
      </c>
      <c r="G105" s="14">
        <f>IF($A105="","",IF($D105=0,"Sans devis",IF($F105&gt;0,"À traiter","Suivi")))</f>
        <v/>
      </c>
    </row>
    <row r="106" ht="22" customHeight="1">
      <c r="A106" s="7">
        <f>IF('Événements'!A102="","",'Événements'!A102)</f>
        <v/>
      </c>
      <c r="B106" s="7">
        <f>IF($A106="","",'Événements'!B102)</f>
        <v/>
      </c>
      <c r="C106" s="31">
        <f>IF($A106="","",'Événements'!E102)</f>
        <v/>
      </c>
      <c r="D106" s="9">
        <f>IF($A106="","",COUNTIFS('Devis'!$B$4:$B$103,$A106,'Devis'!$A$4:$A$103,"&lt;&gt;"))</f>
        <v/>
      </c>
      <c r="E106" s="31">
        <f>IF($A106="","",SUMIFS('Devis'!$L$4:$L$103,'Devis'!$B$4:$B$103,$A106,'Devis'!$Q$4:$Q$103,"Retenu"))</f>
        <v/>
      </c>
      <c r="F106" s="9">
        <f>IF($A106="","",COUNTIFS('Devis'!$B$4:$B$103,$A106,'Devis'!$U$4:$U$103,"Expiré")+COUNTIFS('Devis'!$B$4:$B$103,$A106,'Devis'!$U$4:$U$103,"À traiter")+COUNTIFS('Devis'!$B$4:$B$103,$A106,'Devis'!$U$4:$U$103,"Échéance absente"))</f>
        <v/>
      </c>
      <c r="G106" s="10">
        <f>IF($A106="","",IF($D106=0,"Sans devis",IF($F106&gt;0,"À traiter","Suivi")))</f>
        <v/>
      </c>
    </row>
    <row r="107" ht="22" customHeight="1">
      <c r="A107" s="11">
        <f>IF('Événements'!A103="","",'Événements'!A103)</f>
        <v/>
      </c>
      <c r="B107" s="11">
        <f>IF($A107="","",'Événements'!B103)</f>
        <v/>
      </c>
      <c r="C107" s="32">
        <f>IF($A107="","",'Événements'!E103)</f>
        <v/>
      </c>
      <c r="D107" s="13">
        <f>IF($A107="","",COUNTIFS('Devis'!$B$4:$B$103,$A107,'Devis'!$A$4:$A$103,"&lt;&gt;"))</f>
        <v/>
      </c>
      <c r="E107" s="32">
        <f>IF($A107="","",SUMIFS('Devis'!$L$4:$L$103,'Devis'!$B$4:$B$103,$A107,'Devis'!$Q$4:$Q$103,"Retenu"))</f>
        <v/>
      </c>
      <c r="F107" s="13">
        <f>IF($A107="","",COUNTIFS('Devis'!$B$4:$B$103,$A107,'Devis'!$U$4:$U$103,"Expiré")+COUNTIFS('Devis'!$B$4:$B$103,$A107,'Devis'!$U$4:$U$103,"À traiter")+COUNTIFS('Devis'!$B$4:$B$103,$A107,'Devis'!$U$4:$U$103,"Échéance absente"))</f>
        <v/>
      </c>
      <c r="G107" s="14">
        <f>IF($A107="","",IF($D107=0,"Sans devis",IF($F107&gt;0,"À traiter","Suivi")))</f>
        <v/>
      </c>
    </row>
  </sheetData>
  <mergeCells count="1">
    <mergeCell ref="A1:G1"/>
  </mergeCells>
  <conditionalFormatting sqref="F8:F107">
    <cfRule type="expression" priority="1" dxfId="0" stopIfTrue="1">
      <formula>AND($A8&lt;&gt;"",$F8&gt;0)</formula>
    </cfRule>
  </conditionalFormatting>
  <conditionalFormatting sqref="G8:G107">
    <cfRule type="expression" priority="2" dxfId="1" stopIfTrue="1">
      <formula>AND($A8&lt;&gt;"",$G8="À traiter")</formula>
    </cfRule>
    <cfRule type="expression" priority="3" dxfId="2" stopIfTrue="1">
      <formula>AND($A8&lt;&gt;"",$G8="Suivi")</formula>
    </cfRule>
  </conditionalFormatting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V10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29" customWidth="1" min="3" max="3"/>
    <col width="17" customWidth="1" min="4" max="4"/>
    <col width="14" customWidth="1" min="5" max="5"/>
    <col width="21" customWidth="1" min="6" max="6"/>
    <col width="16" customWidth="1" min="7" max="7"/>
    <col width="17" customWidth="1" min="8" max="8"/>
    <col width="16" customWidth="1" min="9" max="9"/>
    <col width="16" customWidth="1" min="10" max="10"/>
    <col width="14" customWidth="1" min="11" max="11"/>
    <col width="16" customWidth="1" min="12" max="12"/>
    <col width="18" customWidth="1" min="13" max="13"/>
    <col width="15" customWidth="1" min="14" max="14"/>
    <col width="12" customWidth="1" min="15" max="15"/>
    <col width="16" customWidth="1" min="16" max="16"/>
    <col width="16" customWidth="1" min="17" max="17"/>
    <col width="19" customWidth="1" min="18" max="18"/>
    <col width="16" customWidth="1" min="19" max="19"/>
    <col width="19" customWidth="1" min="20" max="20"/>
    <col width="18" customWidth="1" min="21" max="21"/>
    <col width="42" customWidth="1" min="22" max="22"/>
  </cols>
  <sheetData>
    <row r="1" ht="28" customHeight="1">
      <c r="A1" s="1" t="inlineStr">
        <is>
          <t>Suivi des devis événementiels</t>
        </is>
      </c>
      <c r="B1" s="27" t="n"/>
      <c r="C1" s="27" t="n"/>
      <c r="D1" s="27" t="n"/>
      <c r="E1" s="27" t="n"/>
      <c r="F1" s="27" t="n"/>
      <c r="G1" s="27" t="n"/>
      <c r="H1" s="27" t="n"/>
      <c r="I1" s="27" t="n"/>
      <c r="J1" s="27" t="n"/>
      <c r="K1" s="27" t="n"/>
      <c r="L1" s="27" t="n"/>
      <c r="M1" s="27" t="n"/>
      <c r="N1" s="27" t="n"/>
      <c r="O1" s="27" t="n"/>
      <c r="P1" s="27" t="n"/>
      <c r="Q1" s="27" t="n"/>
      <c r="R1" s="27" t="n"/>
      <c r="S1" s="27" t="n"/>
      <c r="T1" s="27" t="n"/>
      <c r="U1" s="27" t="n"/>
      <c r="V1" s="28" t="n"/>
    </row>
    <row r="2" ht="25" customHeight="1">
      <c r="A2" s="2" t="inlineStr">
        <is>
          <t>Cellules jaunes : saisie modifiable. Les prestataires des exemples restent volontairement vides. Les calculs sont automatiques et les taux sont des hypothèses à confirmer.</t>
        </is>
      </c>
    </row>
    <row r="3" ht="30" customHeight="1">
      <c r="A3" s="3" t="inlineStr">
        <is>
          <t>ID devis</t>
        </is>
      </c>
      <c r="B3" s="3" t="inlineStr">
        <is>
          <t>Réf. événement</t>
        </is>
      </c>
      <c r="C3" s="3" t="inlineStr">
        <is>
          <t>Intitulé événement</t>
        </is>
      </c>
      <c r="D3" s="3" t="inlineStr">
        <is>
          <t>Catégorie</t>
        </is>
      </c>
      <c r="E3" s="3" t="inlineStr">
        <is>
          <t>Code offre</t>
        </is>
      </c>
      <c r="F3" s="3" t="inlineStr">
        <is>
          <t>Prestataire</t>
        </is>
      </c>
      <c r="G3" s="3" t="inlineStr">
        <is>
          <t>Date de demande</t>
        </is>
      </c>
      <c r="H3" s="3" t="inlineStr">
        <is>
          <t>Date de réception</t>
        </is>
      </c>
      <c r="I3" s="3" t="inlineStr">
        <is>
          <t>Date de validité</t>
        </is>
      </c>
      <c r="J3" s="3" t="inlineStr">
        <is>
          <t>Montant HT</t>
        </is>
      </c>
      <c r="K3" s="3" t="inlineStr">
        <is>
          <t>Taux de taxe</t>
        </is>
      </c>
      <c r="L3" s="3" t="inlineStr">
        <is>
          <t>Montant TTC</t>
        </is>
      </c>
      <c r="M3" s="3" t="inlineStr">
        <is>
          <t>Budget cible HT</t>
        </is>
      </c>
      <c r="N3" s="3" t="inlineStr">
        <is>
          <t>Écart HT</t>
        </is>
      </c>
      <c r="O3" s="3" t="inlineStr">
        <is>
          <t>Écart %</t>
        </is>
      </c>
      <c r="P3" s="3" t="inlineStr">
        <is>
          <t>Statut</t>
        </is>
      </c>
      <c r="Q3" s="3" t="inlineStr">
        <is>
          <t>Décision</t>
        </is>
      </c>
      <c r="R3" s="3" t="inlineStr">
        <is>
          <t>Prochaine action</t>
        </is>
      </c>
      <c r="S3" s="3" t="inlineStr">
        <is>
          <t>Date de relance</t>
        </is>
      </c>
      <c r="T3" s="3" t="inlineStr">
        <is>
          <t>Jours avant échéance</t>
        </is>
      </c>
      <c r="U3" s="3" t="inlineStr">
        <is>
          <t>Alerte</t>
        </is>
      </c>
      <c r="V3" s="3" t="inlineStr">
        <is>
          <t>Commentaire</t>
        </is>
      </c>
    </row>
    <row r="4" ht="23" customHeight="1">
      <c r="A4" s="15" t="inlineStr">
        <is>
          <t>DEV-DEMO-001</t>
        </is>
      </c>
      <c r="B4" s="15" t="inlineStr">
        <is>
          <t>EVT-DEMO-01</t>
        </is>
      </c>
      <c r="C4" s="7">
        <f>IF($B4="","",IFERROR(_xlfn.XLOOKUP($B4,'Événements'!$A$4:$A$103,'Événements'!$B$4:$B$103),"Référence inconnue"))</f>
        <v/>
      </c>
      <c r="D4" s="15" t="inlineStr">
        <is>
          <t>Salle</t>
        </is>
      </c>
      <c r="E4" s="15" t="inlineStr">
        <is>
          <t>OFF-001</t>
        </is>
      </c>
      <c r="F4" s="16" t="n"/>
      <c r="G4" s="33" t="n">
        <v>46266</v>
      </c>
      <c r="H4" s="33" t="n">
        <v>46267</v>
      </c>
      <c r="I4" s="33" t="n">
        <v>46272</v>
      </c>
      <c r="J4" s="34" t="n">
        <v>12500</v>
      </c>
      <c r="K4" s="35" t="n">
        <v>0.2</v>
      </c>
      <c r="L4" s="31">
        <f>IF(OR($J4="",$K4=""),"",$J4*(1+$K4))</f>
        <v/>
      </c>
      <c r="M4" s="34" t="n">
        <v>12000</v>
      </c>
      <c r="N4" s="31">
        <f>IF(OR($J4="",$M4=""),"",$J4-$M4)</f>
        <v/>
      </c>
      <c r="O4" s="36">
        <f>IFERROR($N4/$M4,"")</f>
        <v/>
      </c>
      <c r="P4" s="15" t="inlineStr">
        <is>
          <t>En analyse</t>
        </is>
      </c>
      <c r="Q4" s="15" t="inlineStr">
        <is>
          <t>À décider</t>
        </is>
      </c>
      <c r="R4" s="15" t="inlineStr">
        <is>
          <t>Négocier</t>
        </is>
      </c>
      <c r="S4" s="33" t="n">
        <v>46273</v>
      </c>
      <c r="T4" s="9">
        <f>IF($I4="","",$I4-'Paramètres'!$B$2)</f>
        <v/>
      </c>
      <c r="U4" s="10">
        <f>IF($A4="","",IF($Q4="Retenu","Retenu",IF($I4="","Échéance absente",IF($I4&lt;'Paramètres'!$B$2,"Expiré",IF($I4&lt;='Paramètres'!$B$2+'Paramètres'!$B$3,"À traiter","Actif")))))</f>
        <v/>
      </c>
      <c r="V4" s="21" t="inlineStr">
        <is>
          <t>Exemple fictif : offre de salle arrivée à échéance.</t>
        </is>
      </c>
    </row>
    <row r="5" ht="23" customHeight="1">
      <c r="A5" s="15" t="inlineStr">
        <is>
          <t>DEV-DEMO-002</t>
        </is>
      </c>
      <c r="B5" s="15" t="inlineStr">
        <is>
          <t>EVT-DEMO-01</t>
        </is>
      </c>
      <c r="C5" s="11">
        <f>IF($B5="","",IFERROR(_xlfn.XLOOKUP($B5,'Événements'!$A$4:$A$103,'Événements'!$B$4:$B$103),"Référence inconnue"))</f>
        <v/>
      </c>
      <c r="D5" s="15" t="inlineStr">
        <is>
          <t>Restauration</t>
        </is>
      </c>
      <c r="E5" s="15" t="inlineStr">
        <is>
          <t>OFF-002</t>
        </is>
      </c>
      <c r="F5" s="16" t="n"/>
      <c r="G5" s="33" t="n">
        <v>46266</v>
      </c>
      <c r="H5" s="33" t="n">
        <v>46268</v>
      </c>
      <c r="I5" s="33" t="n">
        <v>46277</v>
      </c>
      <c r="J5" s="34" t="n">
        <v>450</v>
      </c>
      <c r="K5" s="35" t="n">
        <v>0.1</v>
      </c>
      <c r="L5" s="32">
        <f>IF(OR($J5="",$K5=""),"",$J5*(1+$K5))</f>
        <v/>
      </c>
      <c r="M5" s="34" t="n">
        <v>500</v>
      </c>
      <c r="N5" s="32">
        <f>IF(OR($J5="",$M5=""),"",$J5-$M5)</f>
        <v/>
      </c>
      <c r="O5" s="37">
        <f>IFERROR($N5/$M5,"")</f>
        <v/>
      </c>
      <c r="P5" s="15" t="inlineStr">
        <is>
          <t>Reçu</t>
        </is>
      </c>
      <c r="Q5" s="15" t="inlineStr">
        <is>
          <t>À décider</t>
        </is>
      </c>
      <c r="R5" s="15" t="inlineStr">
        <is>
          <t>Analyser</t>
        </is>
      </c>
      <c r="S5" s="33" t="n">
        <v>46274</v>
      </c>
      <c r="T5" s="13">
        <f>IF($I5="","",$I5-'Paramètres'!$B$2)</f>
        <v/>
      </c>
      <c r="U5" s="14">
        <f>IF($A5="","",IF($Q5="Retenu","Retenu",IF($I5="","Échéance absente",IF($I5&lt;'Paramètres'!$B$2,"Expiré",IF($I5&lt;='Paramètres'!$B$2+'Paramètres'!$B$3,"À traiter","Actif")))))</f>
        <v/>
      </c>
      <c r="V5" s="21" t="inlineStr">
        <is>
          <t>Exemple fictif : analyse à réaliser rapidement.</t>
        </is>
      </c>
    </row>
    <row r="6" ht="23" customHeight="1">
      <c r="A6" s="15" t="inlineStr">
        <is>
          <t>DEV-DEMO-003</t>
        </is>
      </c>
      <c r="B6" s="15" t="inlineStr">
        <is>
          <t>EVT-DEMO-01</t>
        </is>
      </c>
      <c r="C6" s="7">
        <f>IF($B6="","",IFERROR(_xlfn.XLOOKUP($B6,'Événements'!$A$4:$A$103,'Événements'!$B$4:$B$103),"Référence inconnue"))</f>
        <v/>
      </c>
      <c r="D6" s="15" t="inlineStr">
        <is>
          <t>Technique</t>
        </is>
      </c>
      <c r="E6" s="15" t="inlineStr">
        <is>
          <t>OFF-003</t>
        </is>
      </c>
      <c r="F6" s="16" t="n"/>
      <c r="G6" s="33" t="n">
        <v>46267</v>
      </c>
      <c r="H6" s="33" t="n">
        <v>46270</v>
      </c>
      <c r="I6" s="33" t="n">
        <v>46295</v>
      </c>
      <c r="J6" s="34" t="n">
        <v>3200</v>
      </c>
      <c r="K6" s="35" t="n">
        <v>0.2</v>
      </c>
      <c r="L6" s="31">
        <f>IF(OR($J6="",$K6=""),"",$J6*(1+$K6))</f>
        <v/>
      </c>
      <c r="M6" s="34" t="n">
        <v>3500</v>
      </c>
      <c r="N6" s="31">
        <f>IF(OR($J6="",$M6=""),"",$J6-$M6)</f>
        <v/>
      </c>
      <c r="O6" s="36">
        <f>IFERROR($N6/$M6,"")</f>
        <v/>
      </c>
      <c r="P6" s="15" t="inlineStr">
        <is>
          <t>Clos</t>
        </is>
      </c>
      <c r="Q6" s="15" t="inlineStr">
        <is>
          <t>Retenu</t>
        </is>
      </c>
      <c r="R6" s="15" t="inlineStr">
        <is>
          <t>Aucune</t>
        </is>
      </c>
      <c r="S6" s="33" t="n"/>
      <c r="T6" s="9">
        <f>IF($I6="","",$I6-'Paramètres'!$B$2)</f>
        <v/>
      </c>
      <c r="U6" s="10">
        <f>IF($A6="","",IF($Q6="Retenu","Retenu",IF($I6="","Échéance absente",IF($I6&lt;'Paramètres'!$B$2,"Expiré",IF($I6&lt;='Paramètres'!$B$2+'Paramètres'!$B$3,"À traiter","Actif")))))</f>
        <v/>
      </c>
      <c r="V6" s="21" t="inlineStr">
        <is>
          <t>Exemple fictif : devis retenu pour la démonstration.</t>
        </is>
      </c>
    </row>
    <row r="7" ht="23" customHeight="1">
      <c r="A7" s="15" t="inlineStr">
        <is>
          <t>DEV-DEMO-004</t>
        </is>
      </c>
      <c r="B7" s="15" t="inlineStr">
        <is>
          <t>EVT-DEMO-02</t>
        </is>
      </c>
      <c r="C7" s="11">
        <f>IF($B7="","",IFERROR(_xlfn.XLOOKUP($B7,'Événements'!$A$4:$A$103,'Événements'!$B$4:$B$103),"Référence inconnue"))</f>
        <v/>
      </c>
      <c r="D7" s="15" t="inlineStr">
        <is>
          <t>Mobilier</t>
        </is>
      </c>
      <c r="E7" s="15" t="inlineStr">
        <is>
          <t>OFF-004</t>
        </is>
      </c>
      <c r="F7" s="16" t="n"/>
      <c r="G7" s="33" t="n">
        <v>46268</v>
      </c>
      <c r="H7" s="33" t="n">
        <v>46271</v>
      </c>
      <c r="I7" s="33" t="n"/>
      <c r="J7" s="34" t="n">
        <v>1850</v>
      </c>
      <c r="K7" s="35" t="n">
        <v>0.2</v>
      </c>
      <c r="L7" s="32">
        <f>IF(OR($J7="",$K7=""),"",$J7*(1+$K7))</f>
        <v/>
      </c>
      <c r="M7" s="34" t="n">
        <v>1800</v>
      </c>
      <c r="N7" s="32">
        <f>IF(OR($J7="",$M7=""),"",$J7-$M7)</f>
        <v/>
      </c>
      <c r="O7" s="37">
        <f>IFERROR($N7/$M7,"")</f>
        <v/>
      </c>
      <c r="P7" s="15" t="inlineStr">
        <is>
          <t>Reçu</t>
        </is>
      </c>
      <c r="Q7" s="15" t="inlineStr">
        <is>
          <t>À décider</t>
        </is>
      </c>
      <c r="R7" s="15" t="inlineStr">
        <is>
          <t>Relancer</t>
        </is>
      </c>
      <c r="S7" s="33" t="n">
        <v>46275</v>
      </c>
      <c r="T7" s="13">
        <f>IF($I7="","",$I7-'Paramètres'!$B$2)</f>
        <v/>
      </c>
      <c r="U7" s="14">
        <f>IF($A7="","",IF($Q7="Retenu","Retenu",IF($I7="","Échéance absente",IF($I7&lt;'Paramètres'!$B$2,"Expiré",IF($I7&lt;='Paramètres'!$B$2+'Paramètres'!$B$3,"À traiter","Actif")))))</f>
        <v/>
      </c>
      <c r="V7" s="21" t="inlineStr">
        <is>
          <t>Exemple fictif : date de validité à demander.</t>
        </is>
      </c>
    </row>
    <row r="8" ht="23" customHeight="1">
      <c r="A8" s="15" t="inlineStr">
        <is>
          <t>DEV-DEMO-005</t>
        </is>
      </c>
      <c r="B8" s="15" t="inlineStr">
        <is>
          <t>EVT-DEMO-02</t>
        </is>
      </c>
      <c r="C8" s="7">
        <f>IF($B8="","",IFERROR(_xlfn.XLOOKUP($B8,'Événements'!$A$4:$A$103,'Événements'!$B$4:$B$103),"Référence inconnue"))</f>
        <v/>
      </c>
      <c r="D8" s="15" t="inlineStr">
        <is>
          <t>Signalétique</t>
        </is>
      </c>
      <c r="E8" s="15" t="inlineStr">
        <is>
          <t>OFF-005</t>
        </is>
      </c>
      <c r="F8" s="16" t="n"/>
      <c r="G8" s="33" t="n">
        <v>46269</v>
      </c>
      <c r="H8" s="33" t="n">
        <v>46272</v>
      </c>
      <c r="I8" s="33" t="n">
        <v>46280</v>
      </c>
      <c r="J8" s="34" t="n">
        <v>7800</v>
      </c>
      <c r="K8" s="35" t="n">
        <v>0.2</v>
      </c>
      <c r="L8" s="31">
        <f>IF(OR($J8="",$K8=""),"",$J8*(1+$K8))</f>
        <v/>
      </c>
      <c r="M8" s="34" t="n">
        <v>7500</v>
      </c>
      <c r="N8" s="31">
        <f>IF(OR($J8="",$M8=""),"",$J8-$M8)</f>
        <v/>
      </c>
      <c r="O8" s="36">
        <f>IFERROR($N8/$M8,"")</f>
        <v/>
      </c>
      <c r="P8" s="15" t="inlineStr">
        <is>
          <t>En analyse</t>
        </is>
      </c>
      <c r="Q8" s="15" t="inlineStr">
        <is>
          <t>À décider</t>
        </is>
      </c>
      <c r="R8" s="15" t="inlineStr">
        <is>
          <t>Négocier</t>
        </is>
      </c>
      <c r="S8" s="33" t="n">
        <v>46276</v>
      </c>
      <c r="T8" s="9">
        <f>IF($I8="","",$I8-'Paramètres'!$B$2)</f>
        <v/>
      </c>
      <c r="U8" s="10">
        <f>IF($A8="","",IF($Q8="Retenu","Retenu",IF($I8="","Échéance absente",IF($I8&lt;'Paramètres'!$B$2,"Expiré",IF($I8&lt;='Paramètres'!$B$2+'Paramètres'!$B$3,"À traiter","Actif")))))</f>
        <v/>
      </c>
      <c r="V8" s="21" t="inlineStr">
        <is>
          <t>Exemple fictif : montant supérieur au budget cible.</t>
        </is>
      </c>
    </row>
    <row r="9" ht="23" customHeight="1">
      <c r="A9" s="15" t="inlineStr">
        <is>
          <t>DEV-DEMO-006</t>
        </is>
      </c>
      <c r="B9" s="15" t="inlineStr">
        <is>
          <t>EVT-DEMO-02</t>
        </is>
      </c>
      <c r="C9" s="11">
        <f>IF($B9="","",IFERROR(_xlfn.XLOOKUP($B9,'Événements'!$A$4:$A$103,'Événements'!$B$4:$B$103),"Référence inconnue"))</f>
        <v/>
      </c>
      <c r="D9" s="15" t="inlineStr">
        <is>
          <t>Salle</t>
        </is>
      </c>
      <c r="E9" s="15" t="inlineStr">
        <is>
          <t>OFF-006</t>
        </is>
      </c>
      <c r="F9" s="16" t="n"/>
      <c r="G9" s="33" t="n">
        <v>46270</v>
      </c>
      <c r="H9" s="33" t="n">
        <v>46272</v>
      </c>
      <c r="I9" s="33" t="n">
        <v>46285</v>
      </c>
      <c r="J9" s="34" t="n">
        <v>1100</v>
      </c>
      <c r="K9" s="35" t="n">
        <v>0.2</v>
      </c>
      <c r="L9" s="32">
        <f>IF(OR($J9="",$K9=""),"",$J9*(1+$K9))</f>
        <v/>
      </c>
      <c r="M9" s="34" t="n">
        <v>1200</v>
      </c>
      <c r="N9" s="32">
        <f>IF(OR($J9="",$M9=""),"",$J9-$M9)</f>
        <v/>
      </c>
      <c r="O9" s="37">
        <f>IFERROR($N9/$M9,"")</f>
        <v/>
      </c>
      <c r="P9" s="15" t="inlineStr">
        <is>
          <t>Clos</t>
        </is>
      </c>
      <c r="Q9" s="15" t="inlineStr">
        <is>
          <t>Non retenu</t>
        </is>
      </c>
      <c r="R9" s="15" t="inlineStr">
        <is>
          <t>Aucune</t>
        </is>
      </c>
      <c r="S9" s="33" t="n"/>
      <c r="T9" s="13">
        <f>IF($I9="","",$I9-'Paramètres'!$B$2)</f>
        <v/>
      </c>
      <c r="U9" s="14">
        <f>IF($A9="","",IF($Q9="Retenu","Retenu",IF($I9="","Échéance absente",IF($I9&lt;'Paramètres'!$B$2,"Expiré",IF($I9&lt;='Paramètres'!$B$2+'Paramètres'!$B$3,"À traiter","Actif")))))</f>
        <v/>
      </c>
      <c r="V9" s="21" t="inlineStr">
        <is>
          <t>Exemple fictif : offre écartée.</t>
        </is>
      </c>
    </row>
    <row r="10" ht="23" customHeight="1">
      <c r="A10" s="15" t="inlineStr">
        <is>
          <t>DEV-DEMO-007</t>
        </is>
      </c>
      <c r="B10" s="15" t="inlineStr">
        <is>
          <t>EVT-DEMO-03</t>
        </is>
      </c>
      <c r="C10" s="7">
        <f>IF($B10="","",IFERROR(_xlfn.XLOOKUP($B10,'Événements'!$A$4:$A$103,'Événements'!$B$4:$B$103),"Référence inconnue"))</f>
        <v/>
      </c>
      <c r="D10" s="15" t="inlineStr">
        <is>
          <t>Restauration</t>
        </is>
      </c>
      <c r="E10" s="15" t="inlineStr">
        <is>
          <t>OFF-007</t>
        </is>
      </c>
      <c r="F10" s="16" t="n"/>
      <c r="G10" s="33" t="n">
        <v>46271</v>
      </c>
      <c r="H10" s="33" t="n">
        <v>46273</v>
      </c>
      <c r="I10" s="33" t="n">
        <v>46356</v>
      </c>
      <c r="J10" s="34" t="n">
        <v>6500</v>
      </c>
      <c r="K10" s="35" t="n">
        <v>0.1</v>
      </c>
      <c r="L10" s="31">
        <f>IF(OR($J10="",$K10=""),"",$J10*(1+$K10))</f>
        <v/>
      </c>
      <c r="M10" s="34" t="n">
        <v>7000</v>
      </c>
      <c r="N10" s="31">
        <f>IF(OR($J10="",$M10=""),"",$J10-$M10)</f>
        <v/>
      </c>
      <c r="O10" s="36">
        <f>IFERROR($N10/$M10,"")</f>
        <v/>
      </c>
      <c r="P10" s="15" t="inlineStr">
        <is>
          <t>Clos</t>
        </is>
      </c>
      <c r="Q10" s="15" t="inlineStr">
        <is>
          <t>Retenu</t>
        </is>
      </c>
      <c r="R10" s="15" t="inlineStr">
        <is>
          <t>Valider</t>
        </is>
      </c>
      <c r="S10" s="33" t="n"/>
      <c r="T10" s="9">
        <f>IF($I10="","",$I10-'Paramètres'!$B$2)</f>
        <v/>
      </c>
      <c r="U10" s="10">
        <f>IF($A10="","",IF($Q10="Retenu","Retenu",IF($I10="","Échéance absente",IF($I10&lt;'Paramètres'!$B$2,"Expiré",IF($I10&lt;='Paramètres'!$B$2+'Paramètres'!$B$3,"À traiter","Actif")))))</f>
        <v/>
      </c>
      <c r="V10" s="21" t="inlineStr">
        <is>
          <t>Exemple fictif : offre retenue sous le budget cible.</t>
        </is>
      </c>
    </row>
    <row r="11" ht="23" customHeight="1">
      <c r="A11" s="15" t="inlineStr">
        <is>
          <t>DEV-DEMO-008</t>
        </is>
      </c>
      <c r="B11" s="15" t="inlineStr">
        <is>
          <t>EVT-DEMO-03</t>
        </is>
      </c>
      <c r="C11" s="11">
        <f>IF($B11="","",IFERROR(_xlfn.XLOOKUP($B11,'Événements'!$A$4:$A$103,'Événements'!$B$4:$B$103),"Référence inconnue"))</f>
        <v/>
      </c>
      <c r="D11" s="15" t="inlineStr">
        <is>
          <t>Technique</t>
        </is>
      </c>
      <c r="E11" s="15" t="inlineStr">
        <is>
          <t>OFF-008</t>
        </is>
      </c>
      <c r="F11" s="16" t="n"/>
      <c r="G11" s="33" t="n">
        <v>46266</v>
      </c>
      <c r="H11" s="33" t="n">
        <v>46269</v>
      </c>
      <c r="I11" s="33" t="n">
        <v>46271</v>
      </c>
      <c r="J11" s="34" t="n">
        <v>980</v>
      </c>
      <c r="K11" s="35" t="n">
        <v>0.2</v>
      </c>
      <c r="L11" s="32">
        <f>IF(OR($J11="",$K11=""),"",$J11*(1+$K11))</f>
        <v/>
      </c>
      <c r="M11" s="34" t="n">
        <v>900</v>
      </c>
      <c r="N11" s="32">
        <f>IF(OR($J11="",$M11=""),"",$J11-$M11)</f>
        <v/>
      </c>
      <c r="O11" s="37">
        <f>IFERROR($N11/$M11,"")</f>
        <v/>
      </c>
      <c r="P11" s="15" t="inlineStr">
        <is>
          <t>Clos</t>
        </is>
      </c>
      <c r="Q11" s="15" t="inlineStr">
        <is>
          <t>Non retenu</t>
        </is>
      </c>
      <c r="R11" s="15" t="inlineStr">
        <is>
          <t>Aucune</t>
        </is>
      </c>
      <c r="S11" s="33" t="n"/>
      <c r="T11" s="13">
        <f>IF($I11="","",$I11-'Paramètres'!$B$2)</f>
        <v/>
      </c>
      <c r="U11" s="14">
        <f>IF($A11="","",IF($Q11="Retenu","Retenu",IF($I11="","Échéance absente",IF($I11&lt;'Paramètres'!$B$2,"Expiré",IF($I11&lt;='Paramètres'!$B$2+'Paramètres'!$B$3,"À traiter","Actif")))))</f>
        <v/>
      </c>
      <c r="V11" s="21" t="inlineStr">
        <is>
          <t>Exemple fictif : offre expirée et non retenue.</t>
        </is>
      </c>
    </row>
    <row r="12" ht="23" customHeight="1">
      <c r="A12" s="15" t="inlineStr">
        <is>
          <t>DEV-DEMO-009</t>
        </is>
      </c>
      <c r="B12" s="15" t="inlineStr">
        <is>
          <t>EVT-DEMO-03</t>
        </is>
      </c>
      <c r="C12" s="7">
        <f>IF($B12="","",IFERROR(_xlfn.XLOOKUP($B12,'Événements'!$A$4:$A$103,'Événements'!$B$4:$B$103),"Référence inconnue"))</f>
        <v/>
      </c>
      <c r="D12" s="15" t="inlineStr">
        <is>
          <t>Mobilier</t>
        </is>
      </c>
      <c r="E12" s="15" t="inlineStr">
        <is>
          <t>OFF-009</t>
        </is>
      </c>
      <c r="F12" s="16" t="n"/>
      <c r="G12" s="33" t="n">
        <v>46267</v>
      </c>
      <c r="H12" s="33" t="n">
        <v>46270</v>
      </c>
      <c r="I12" s="33" t="n">
        <v>46273</v>
      </c>
      <c r="J12" s="34" t="n">
        <v>2450</v>
      </c>
      <c r="K12" s="35" t="n">
        <v>0.2</v>
      </c>
      <c r="L12" s="31">
        <f>IF(OR($J12="",$K12=""),"",$J12*(1+$K12))</f>
        <v/>
      </c>
      <c r="M12" s="34" t="n">
        <v>2500</v>
      </c>
      <c r="N12" s="31">
        <f>IF(OR($J12="",$M12=""),"",$J12-$M12)</f>
        <v/>
      </c>
      <c r="O12" s="36">
        <f>IFERROR($N12/$M12,"")</f>
        <v/>
      </c>
      <c r="P12" s="15" t="inlineStr">
        <is>
          <t>En analyse</t>
        </is>
      </c>
      <c r="Q12" s="15" t="inlineStr">
        <is>
          <t>À décider</t>
        </is>
      </c>
      <c r="R12" s="15" t="inlineStr">
        <is>
          <t>Analyser</t>
        </is>
      </c>
      <c r="S12" s="33" t="n">
        <v>46273</v>
      </c>
      <c r="T12" s="9">
        <f>IF($I12="","",$I12-'Paramètres'!$B$2)</f>
        <v/>
      </c>
      <c r="U12" s="10">
        <f>IF($A12="","",IF($Q12="Retenu","Retenu",IF($I12="","Échéance absente",IF($I12&lt;'Paramètres'!$B$2,"Expiré",IF($I12&lt;='Paramètres'!$B$2+'Paramètres'!$B$3,"À traiter","Actif")))))</f>
        <v/>
      </c>
      <c r="V12" s="21" t="inlineStr">
        <is>
          <t>Exemple fictif : échéance à traiter le jour de référence.</t>
        </is>
      </c>
    </row>
    <row r="13" ht="23" customHeight="1">
      <c r="A13" s="15" t="inlineStr">
        <is>
          <t>DEV-DEMO-010</t>
        </is>
      </c>
      <c r="B13" s="15" t="inlineStr">
        <is>
          <t>EVT-DEMO-02</t>
        </is>
      </c>
      <c r="C13" s="11">
        <f>IF($B13="","",IFERROR(_xlfn.XLOOKUP($B13,'Événements'!$A$4:$A$103,'Événements'!$B$4:$B$103),"Référence inconnue"))</f>
        <v/>
      </c>
      <c r="D13" s="15" t="inlineStr">
        <is>
          <t>Signalétique</t>
        </is>
      </c>
      <c r="E13" s="15" t="inlineStr">
        <is>
          <t>OFF-010</t>
        </is>
      </c>
      <c r="F13" s="16" t="n"/>
      <c r="G13" s="33" t="n">
        <v>46272</v>
      </c>
      <c r="H13" s="33" t="n">
        <v>46274</v>
      </c>
      <c r="I13" s="33" t="n">
        <v>46326</v>
      </c>
      <c r="J13" s="34" t="n">
        <v>5250</v>
      </c>
      <c r="K13" s="35" t="n">
        <v>0.2</v>
      </c>
      <c r="L13" s="32">
        <f>IF(OR($J13="",$K13=""),"",$J13*(1+$K13))</f>
        <v/>
      </c>
      <c r="M13" s="34" t="n">
        <v>5000</v>
      </c>
      <c r="N13" s="32">
        <f>IF(OR($J13="",$M13=""),"",$J13-$M13)</f>
        <v/>
      </c>
      <c r="O13" s="37">
        <f>IFERROR($N13/$M13,"")</f>
        <v/>
      </c>
      <c r="P13" s="15" t="inlineStr">
        <is>
          <t>En analyse</t>
        </is>
      </c>
      <c r="Q13" s="15" t="inlineStr">
        <is>
          <t>À décider</t>
        </is>
      </c>
      <c r="R13" s="15" t="inlineStr">
        <is>
          <t>Négocier</t>
        </is>
      </c>
      <c r="S13" s="33" t="n">
        <v>46279</v>
      </c>
      <c r="T13" s="13">
        <f>IF($I13="","",$I13-'Paramètres'!$B$2)</f>
        <v/>
      </c>
      <c r="U13" s="14">
        <f>IF($A13="","",IF($Q13="Retenu","Retenu",IF($I13="","Échéance absente",IF($I13&lt;'Paramètres'!$B$2,"Expiré",IF($I13&lt;='Paramètres'!$B$2+'Paramètres'!$B$3,"À traiter","Actif")))))</f>
        <v/>
      </c>
      <c r="V13" s="21" t="inlineStr">
        <is>
          <t>Exemple fictif : proposition active à négocier.</t>
        </is>
      </c>
    </row>
    <row r="14" ht="23" customHeight="1">
      <c r="A14" s="15" t="n"/>
      <c r="B14" s="15" t="n"/>
      <c r="C14" s="7">
        <f>IF($B14="","",IFERROR(_xlfn.XLOOKUP($B14,'Événements'!$A$4:$A$103,'Événements'!$B$4:$B$103),"Référence inconnue"))</f>
        <v/>
      </c>
      <c r="D14" s="15" t="n"/>
      <c r="E14" s="15" t="n"/>
      <c r="F14" s="16" t="n"/>
      <c r="G14" s="33" t="n"/>
      <c r="H14" s="33" t="n"/>
      <c r="I14" s="33" t="n"/>
      <c r="J14" s="34" t="n"/>
      <c r="K14" s="35" t="n"/>
      <c r="L14" s="31">
        <f>IF(OR($J14="",$K14=""),"",$J14*(1+$K14))</f>
        <v/>
      </c>
      <c r="M14" s="34" t="n"/>
      <c r="N14" s="31">
        <f>IF(OR($J14="",$M14=""),"",$J14-$M14)</f>
        <v/>
      </c>
      <c r="O14" s="36">
        <f>IFERROR($N14/$M14,"")</f>
        <v/>
      </c>
      <c r="P14" s="15" t="n"/>
      <c r="Q14" s="15" t="n"/>
      <c r="R14" s="15" t="n"/>
      <c r="S14" s="33" t="n"/>
      <c r="T14" s="9">
        <f>IF($I14="","",$I14-'Paramètres'!$B$2)</f>
        <v/>
      </c>
      <c r="U14" s="10">
        <f>IF($A14="","",IF($Q14="Retenu","Retenu",IF($I14="","Échéance absente",IF($I14&lt;'Paramètres'!$B$2,"Expiré",IF($I14&lt;='Paramètres'!$B$2+'Paramètres'!$B$3,"À traiter","Actif")))))</f>
        <v/>
      </c>
      <c r="V14" s="21" t="n"/>
    </row>
    <row r="15" ht="23" customHeight="1">
      <c r="A15" s="15" t="n"/>
      <c r="B15" s="15" t="n"/>
      <c r="C15" s="11">
        <f>IF($B15="","",IFERROR(_xlfn.XLOOKUP($B15,'Événements'!$A$4:$A$103,'Événements'!$B$4:$B$103),"Référence inconnue"))</f>
        <v/>
      </c>
      <c r="D15" s="15" t="n"/>
      <c r="E15" s="15" t="n"/>
      <c r="F15" s="16" t="n"/>
      <c r="G15" s="33" t="n"/>
      <c r="H15" s="33" t="n"/>
      <c r="I15" s="33" t="n"/>
      <c r="J15" s="34" t="n"/>
      <c r="K15" s="35" t="n"/>
      <c r="L15" s="32">
        <f>IF(OR($J15="",$K15=""),"",$J15*(1+$K15))</f>
        <v/>
      </c>
      <c r="M15" s="34" t="n"/>
      <c r="N15" s="32">
        <f>IF(OR($J15="",$M15=""),"",$J15-$M15)</f>
        <v/>
      </c>
      <c r="O15" s="37">
        <f>IFERROR($N15/$M15,"")</f>
        <v/>
      </c>
      <c r="P15" s="15" t="n"/>
      <c r="Q15" s="15" t="n"/>
      <c r="R15" s="15" t="n"/>
      <c r="S15" s="33" t="n"/>
      <c r="T15" s="13">
        <f>IF($I15="","",$I15-'Paramètres'!$B$2)</f>
        <v/>
      </c>
      <c r="U15" s="14">
        <f>IF($A15="","",IF($Q15="Retenu","Retenu",IF($I15="","Échéance absente",IF($I15&lt;'Paramètres'!$B$2,"Expiré",IF($I15&lt;='Paramètres'!$B$2+'Paramètres'!$B$3,"À traiter","Actif")))))</f>
        <v/>
      </c>
      <c r="V15" s="21" t="n"/>
    </row>
    <row r="16" ht="23" customHeight="1">
      <c r="A16" s="15" t="n"/>
      <c r="B16" s="15" t="n"/>
      <c r="C16" s="7">
        <f>IF($B16="","",IFERROR(_xlfn.XLOOKUP($B16,'Événements'!$A$4:$A$103,'Événements'!$B$4:$B$103),"Référence inconnue"))</f>
        <v/>
      </c>
      <c r="D16" s="15" t="n"/>
      <c r="E16" s="15" t="n"/>
      <c r="F16" s="16" t="n"/>
      <c r="G16" s="33" t="n"/>
      <c r="H16" s="33" t="n"/>
      <c r="I16" s="33" t="n"/>
      <c r="J16" s="34" t="n"/>
      <c r="K16" s="35" t="n"/>
      <c r="L16" s="31">
        <f>IF(OR($J16="",$K16=""),"",$J16*(1+$K16))</f>
        <v/>
      </c>
      <c r="M16" s="34" t="n"/>
      <c r="N16" s="31">
        <f>IF(OR($J16="",$M16=""),"",$J16-$M16)</f>
        <v/>
      </c>
      <c r="O16" s="36">
        <f>IFERROR($N16/$M16,"")</f>
        <v/>
      </c>
      <c r="P16" s="15" t="n"/>
      <c r="Q16" s="15" t="n"/>
      <c r="R16" s="15" t="n"/>
      <c r="S16" s="33" t="n"/>
      <c r="T16" s="9">
        <f>IF($I16="","",$I16-'Paramètres'!$B$2)</f>
        <v/>
      </c>
      <c r="U16" s="10">
        <f>IF($A16="","",IF($Q16="Retenu","Retenu",IF($I16="","Échéance absente",IF($I16&lt;'Paramètres'!$B$2,"Expiré",IF($I16&lt;='Paramètres'!$B$2+'Paramètres'!$B$3,"À traiter","Actif")))))</f>
        <v/>
      </c>
      <c r="V16" s="21" t="n"/>
    </row>
    <row r="17" ht="23" customHeight="1">
      <c r="A17" s="15" t="n"/>
      <c r="B17" s="15" t="n"/>
      <c r="C17" s="11">
        <f>IF($B17="","",IFERROR(_xlfn.XLOOKUP($B17,'Événements'!$A$4:$A$103,'Événements'!$B$4:$B$103),"Référence inconnue"))</f>
        <v/>
      </c>
      <c r="D17" s="15" t="n"/>
      <c r="E17" s="15" t="n"/>
      <c r="F17" s="16" t="n"/>
      <c r="G17" s="33" t="n"/>
      <c r="H17" s="33" t="n"/>
      <c r="I17" s="33" t="n"/>
      <c r="J17" s="34" t="n"/>
      <c r="K17" s="35" t="n"/>
      <c r="L17" s="32">
        <f>IF(OR($J17="",$K17=""),"",$J17*(1+$K17))</f>
        <v/>
      </c>
      <c r="M17" s="34" t="n"/>
      <c r="N17" s="32">
        <f>IF(OR($J17="",$M17=""),"",$J17-$M17)</f>
        <v/>
      </c>
      <c r="O17" s="37">
        <f>IFERROR($N17/$M17,"")</f>
        <v/>
      </c>
      <c r="P17" s="15" t="n"/>
      <c r="Q17" s="15" t="n"/>
      <c r="R17" s="15" t="n"/>
      <c r="S17" s="33" t="n"/>
      <c r="T17" s="13">
        <f>IF($I17="","",$I17-'Paramètres'!$B$2)</f>
        <v/>
      </c>
      <c r="U17" s="14">
        <f>IF($A17="","",IF($Q17="Retenu","Retenu",IF($I17="","Échéance absente",IF($I17&lt;'Paramètres'!$B$2,"Expiré",IF($I17&lt;='Paramètres'!$B$2+'Paramètres'!$B$3,"À traiter","Actif")))))</f>
        <v/>
      </c>
      <c r="V17" s="21" t="n"/>
    </row>
    <row r="18" ht="23" customHeight="1">
      <c r="A18" s="15" t="n"/>
      <c r="B18" s="15" t="n"/>
      <c r="C18" s="7">
        <f>IF($B18="","",IFERROR(_xlfn.XLOOKUP($B18,'Événements'!$A$4:$A$103,'Événements'!$B$4:$B$103),"Référence inconnue"))</f>
        <v/>
      </c>
      <c r="D18" s="15" t="n"/>
      <c r="E18" s="15" t="n"/>
      <c r="F18" s="16" t="n"/>
      <c r="G18" s="33" t="n"/>
      <c r="H18" s="33" t="n"/>
      <c r="I18" s="33" t="n"/>
      <c r="J18" s="34" t="n"/>
      <c r="K18" s="35" t="n"/>
      <c r="L18" s="31">
        <f>IF(OR($J18="",$K18=""),"",$J18*(1+$K18))</f>
        <v/>
      </c>
      <c r="M18" s="34" t="n"/>
      <c r="N18" s="31">
        <f>IF(OR($J18="",$M18=""),"",$J18-$M18)</f>
        <v/>
      </c>
      <c r="O18" s="36">
        <f>IFERROR($N18/$M18,"")</f>
        <v/>
      </c>
      <c r="P18" s="15" t="n"/>
      <c r="Q18" s="15" t="n"/>
      <c r="R18" s="15" t="n"/>
      <c r="S18" s="33" t="n"/>
      <c r="T18" s="9">
        <f>IF($I18="","",$I18-'Paramètres'!$B$2)</f>
        <v/>
      </c>
      <c r="U18" s="10">
        <f>IF($A18="","",IF($Q18="Retenu","Retenu",IF($I18="","Échéance absente",IF($I18&lt;'Paramètres'!$B$2,"Expiré",IF($I18&lt;='Paramètres'!$B$2+'Paramètres'!$B$3,"À traiter","Actif")))))</f>
        <v/>
      </c>
      <c r="V18" s="21" t="n"/>
    </row>
    <row r="19" ht="23" customHeight="1">
      <c r="A19" s="15" t="n"/>
      <c r="B19" s="15" t="n"/>
      <c r="C19" s="11">
        <f>IF($B19="","",IFERROR(_xlfn.XLOOKUP($B19,'Événements'!$A$4:$A$103,'Événements'!$B$4:$B$103),"Référence inconnue"))</f>
        <v/>
      </c>
      <c r="D19" s="15" t="n"/>
      <c r="E19" s="15" t="n"/>
      <c r="F19" s="16" t="n"/>
      <c r="G19" s="33" t="n"/>
      <c r="H19" s="33" t="n"/>
      <c r="I19" s="33" t="n"/>
      <c r="J19" s="34" t="n"/>
      <c r="K19" s="35" t="n"/>
      <c r="L19" s="32">
        <f>IF(OR($J19="",$K19=""),"",$J19*(1+$K19))</f>
        <v/>
      </c>
      <c r="M19" s="34" t="n"/>
      <c r="N19" s="32">
        <f>IF(OR($J19="",$M19=""),"",$J19-$M19)</f>
        <v/>
      </c>
      <c r="O19" s="37">
        <f>IFERROR($N19/$M19,"")</f>
        <v/>
      </c>
      <c r="P19" s="15" t="n"/>
      <c r="Q19" s="15" t="n"/>
      <c r="R19" s="15" t="n"/>
      <c r="S19" s="33" t="n"/>
      <c r="T19" s="13">
        <f>IF($I19="","",$I19-'Paramètres'!$B$2)</f>
        <v/>
      </c>
      <c r="U19" s="14">
        <f>IF($A19="","",IF($Q19="Retenu","Retenu",IF($I19="","Échéance absente",IF($I19&lt;'Paramètres'!$B$2,"Expiré",IF($I19&lt;='Paramètres'!$B$2+'Paramètres'!$B$3,"À traiter","Actif")))))</f>
        <v/>
      </c>
      <c r="V19" s="21" t="n"/>
    </row>
    <row r="20" ht="23" customHeight="1">
      <c r="A20" s="15" t="n"/>
      <c r="B20" s="15" t="n"/>
      <c r="C20" s="7">
        <f>IF($B20="","",IFERROR(_xlfn.XLOOKUP($B20,'Événements'!$A$4:$A$103,'Événements'!$B$4:$B$103),"Référence inconnue"))</f>
        <v/>
      </c>
      <c r="D20" s="15" t="n"/>
      <c r="E20" s="15" t="n"/>
      <c r="F20" s="16" t="n"/>
      <c r="G20" s="33" t="n"/>
      <c r="H20" s="33" t="n"/>
      <c r="I20" s="33" t="n"/>
      <c r="J20" s="34" t="n"/>
      <c r="K20" s="35" t="n"/>
      <c r="L20" s="31">
        <f>IF(OR($J20="",$K20=""),"",$J20*(1+$K20))</f>
        <v/>
      </c>
      <c r="M20" s="34" t="n"/>
      <c r="N20" s="31">
        <f>IF(OR($J20="",$M20=""),"",$J20-$M20)</f>
        <v/>
      </c>
      <c r="O20" s="36">
        <f>IFERROR($N20/$M20,"")</f>
        <v/>
      </c>
      <c r="P20" s="15" t="n"/>
      <c r="Q20" s="15" t="n"/>
      <c r="R20" s="15" t="n"/>
      <c r="S20" s="33" t="n"/>
      <c r="T20" s="9">
        <f>IF($I20="","",$I20-'Paramètres'!$B$2)</f>
        <v/>
      </c>
      <c r="U20" s="10">
        <f>IF($A20="","",IF($Q20="Retenu","Retenu",IF($I20="","Échéance absente",IF($I20&lt;'Paramètres'!$B$2,"Expiré",IF($I20&lt;='Paramètres'!$B$2+'Paramètres'!$B$3,"À traiter","Actif")))))</f>
        <v/>
      </c>
      <c r="V20" s="21" t="n"/>
    </row>
    <row r="21" ht="23" customHeight="1">
      <c r="A21" s="15" t="n"/>
      <c r="B21" s="15" t="n"/>
      <c r="C21" s="11">
        <f>IF($B21="","",IFERROR(_xlfn.XLOOKUP($B21,'Événements'!$A$4:$A$103,'Événements'!$B$4:$B$103),"Référence inconnue"))</f>
        <v/>
      </c>
      <c r="D21" s="15" t="n"/>
      <c r="E21" s="15" t="n"/>
      <c r="F21" s="16" t="n"/>
      <c r="G21" s="33" t="n"/>
      <c r="H21" s="33" t="n"/>
      <c r="I21" s="33" t="n"/>
      <c r="J21" s="34" t="n"/>
      <c r="K21" s="35" t="n"/>
      <c r="L21" s="32">
        <f>IF(OR($J21="",$K21=""),"",$J21*(1+$K21))</f>
        <v/>
      </c>
      <c r="M21" s="34" t="n"/>
      <c r="N21" s="32">
        <f>IF(OR($J21="",$M21=""),"",$J21-$M21)</f>
        <v/>
      </c>
      <c r="O21" s="37">
        <f>IFERROR($N21/$M21,"")</f>
        <v/>
      </c>
      <c r="P21" s="15" t="n"/>
      <c r="Q21" s="15" t="n"/>
      <c r="R21" s="15" t="n"/>
      <c r="S21" s="33" t="n"/>
      <c r="T21" s="13">
        <f>IF($I21="","",$I21-'Paramètres'!$B$2)</f>
        <v/>
      </c>
      <c r="U21" s="14">
        <f>IF($A21="","",IF($Q21="Retenu","Retenu",IF($I21="","Échéance absente",IF($I21&lt;'Paramètres'!$B$2,"Expiré",IF($I21&lt;='Paramètres'!$B$2+'Paramètres'!$B$3,"À traiter","Actif")))))</f>
        <v/>
      </c>
      <c r="V21" s="21" t="n"/>
    </row>
    <row r="22" ht="23" customHeight="1">
      <c r="A22" s="15" t="n"/>
      <c r="B22" s="15" t="n"/>
      <c r="C22" s="7">
        <f>IF($B22="","",IFERROR(_xlfn.XLOOKUP($B22,'Événements'!$A$4:$A$103,'Événements'!$B$4:$B$103),"Référence inconnue"))</f>
        <v/>
      </c>
      <c r="D22" s="15" t="n"/>
      <c r="E22" s="15" t="n"/>
      <c r="F22" s="16" t="n"/>
      <c r="G22" s="33" t="n"/>
      <c r="H22" s="33" t="n"/>
      <c r="I22" s="33" t="n"/>
      <c r="J22" s="34" t="n"/>
      <c r="K22" s="35" t="n"/>
      <c r="L22" s="31">
        <f>IF(OR($J22="",$K22=""),"",$J22*(1+$K22))</f>
        <v/>
      </c>
      <c r="M22" s="34" t="n"/>
      <c r="N22" s="31">
        <f>IF(OR($J22="",$M22=""),"",$J22-$M22)</f>
        <v/>
      </c>
      <c r="O22" s="36">
        <f>IFERROR($N22/$M22,"")</f>
        <v/>
      </c>
      <c r="P22" s="15" t="n"/>
      <c r="Q22" s="15" t="n"/>
      <c r="R22" s="15" t="n"/>
      <c r="S22" s="33" t="n"/>
      <c r="T22" s="9">
        <f>IF($I22="","",$I22-'Paramètres'!$B$2)</f>
        <v/>
      </c>
      <c r="U22" s="10">
        <f>IF($A22="","",IF($Q22="Retenu","Retenu",IF($I22="","Échéance absente",IF($I22&lt;'Paramètres'!$B$2,"Expiré",IF($I22&lt;='Paramètres'!$B$2+'Paramètres'!$B$3,"À traiter","Actif")))))</f>
        <v/>
      </c>
      <c r="V22" s="21" t="n"/>
    </row>
    <row r="23" ht="23" customHeight="1">
      <c r="A23" s="15" t="n"/>
      <c r="B23" s="15" t="n"/>
      <c r="C23" s="11">
        <f>IF($B23="","",IFERROR(_xlfn.XLOOKUP($B23,'Événements'!$A$4:$A$103,'Événements'!$B$4:$B$103),"Référence inconnue"))</f>
        <v/>
      </c>
      <c r="D23" s="15" t="n"/>
      <c r="E23" s="15" t="n"/>
      <c r="F23" s="16" t="n"/>
      <c r="G23" s="33" t="n"/>
      <c r="H23" s="33" t="n"/>
      <c r="I23" s="33" t="n"/>
      <c r="J23" s="34" t="n"/>
      <c r="K23" s="35" t="n"/>
      <c r="L23" s="32">
        <f>IF(OR($J23="",$K23=""),"",$J23*(1+$K23))</f>
        <v/>
      </c>
      <c r="M23" s="34" t="n"/>
      <c r="N23" s="32">
        <f>IF(OR($J23="",$M23=""),"",$J23-$M23)</f>
        <v/>
      </c>
      <c r="O23" s="37">
        <f>IFERROR($N23/$M23,"")</f>
        <v/>
      </c>
      <c r="P23" s="15" t="n"/>
      <c r="Q23" s="15" t="n"/>
      <c r="R23" s="15" t="n"/>
      <c r="S23" s="33" t="n"/>
      <c r="T23" s="13">
        <f>IF($I23="","",$I23-'Paramètres'!$B$2)</f>
        <v/>
      </c>
      <c r="U23" s="14">
        <f>IF($A23="","",IF($Q23="Retenu","Retenu",IF($I23="","Échéance absente",IF($I23&lt;'Paramètres'!$B$2,"Expiré",IF($I23&lt;='Paramètres'!$B$2+'Paramètres'!$B$3,"À traiter","Actif")))))</f>
        <v/>
      </c>
      <c r="V23" s="21" t="n"/>
    </row>
    <row r="24" ht="23" customHeight="1">
      <c r="A24" s="15" t="n"/>
      <c r="B24" s="15" t="n"/>
      <c r="C24" s="7">
        <f>IF($B24="","",IFERROR(_xlfn.XLOOKUP($B24,'Événements'!$A$4:$A$103,'Événements'!$B$4:$B$103),"Référence inconnue"))</f>
        <v/>
      </c>
      <c r="D24" s="15" t="n"/>
      <c r="E24" s="15" t="n"/>
      <c r="F24" s="16" t="n"/>
      <c r="G24" s="33" t="n"/>
      <c r="H24" s="33" t="n"/>
      <c r="I24" s="33" t="n"/>
      <c r="J24" s="34" t="n"/>
      <c r="K24" s="35" t="n"/>
      <c r="L24" s="31">
        <f>IF(OR($J24="",$K24=""),"",$J24*(1+$K24))</f>
        <v/>
      </c>
      <c r="M24" s="34" t="n"/>
      <c r="N24" s="31">
        <f>IF(OR($J24="",$M24=""),"",$J24-$M24)</f>
        <v/>
      </c>
      <c r="O24" s="36">
        <f>IFERROR($N24/$M24,"")</f>
        <v/>
      </c>
      <c r="P24" s="15" t="n"/>
      <c r="Q24" s="15" t="n"/>
      <c r="R24" s="15" t="n"/>
      <c r="S24" s="33" t="n"/>
      <c r="T24" s="9">
        <f>IF($I24="","",$I24-'Paramètres'!$B$2)</f>
        <v/>
      </c>
      <c r="U24" s="10">
        <f>IF($A24="","",IF($Q24="Retenu","Retenu",IF($I24="","Échéance absente",IF($I24&lt;'Paramètres'!$B$2,"Expiré",IF($I24&lt;='Paramètres'!$B$2+'Paramètres'!$B$3,"À traiter","Actif")))))</f>
        <v/>
      </c>
      <c r="V24" s="21" t="n"/>
    </row>
    <row r="25" ht="23" customHeight="1">
      <c r="A25" s="15" t="n"/>
      <c r="B25" s="15" t="n"/>
      <c r="C25" s="11">
        <f>IF($B25="","",IFERROR(_xlfn.XLOOKUP($B25,'Événements'!$A$4:$A$103,'Événements'!$B$4:$B$103),"Référence inconnue"))</f>
        <v/>
      </c>
      <c r="D25" s="15" t="n"/>
      <c r="E25" s="15" t="n"/>
      <c r="F25" s="16" t="n"/>
      <c r="G25" s="33" t="n"/>
      <c r="H25" s="33" t="n"/>
      <c r="I25" s="33" t="n"/>
      <c r="J25" s="34" t="n"/>
      <c r="K25" s="35" t="n"/>
      <c r="L25" s="32">
        <f>IF(OR($J25="",$K25=""),"",$J25*(1+$K25))</f>
        <v/>
      </c>
      <c r="M25" s="34" t="n"/>
      <c r="N25" s="32">
        <f>IF(OR($J25="",$M25=""),"",$J25-$M25)</f>
        <v/>
      </c>
      <c r="O25" s="37">
        <f>IFERROR($N25/$M25,"")</f>
        <v/>
      </c>
      <c r="P25" s="15" t="n"/>
      <c r="Q25" s="15" t="n"/>
      <c r="R25" s="15" t="n"/>
      <c r="S25" s="33" t="n"/>
      <c r="T25" s="13">
        <f>IF($I25="","",$I25-'Paramètres'!$B$2)</f>
        <v/>
      </c>
      <c r="U25" s="14">
        <f>IF($A25="","",IF($Q25="Retenu","Retenu",IF($I25="","Échéance absente",IF($I25&lt;'Paramètres'!$B$2,"Expiré",IF($I25&lt;='Paramètres'!$B$2+'Paramètres'!$B$3,"À traiter","Actif")))))</f>
        <v/>
      </c>
      <c r="V25" s="21" t="n"/>
    </row>
    <row r="26" ht="23" customHeight="1">
      <c r="A26" s="15" t="n"/>
      <c r="B26" s="15" t="n"/>
      <c r="C26" s="7">
        <f>IF($B26="","",IFERROR(_xlfn.XLOOKUP($B26,'Événements'!$A$4:$A$103,'Événements'!$B$4:$B$103),"Référence inconnue"))</f>
        <v/>
      </c>
      <c r="D26" s="15" t="n"/>
      <c r="E26" s="15" t="n"/>
      <c r="F26" s="16" t="n"/>
      <c r="G26" s="33" t="n"/>
      <c r="H26" s="33" t="n"/>
      <c r="I26" s="33" t="n"/>
      <c r="J26" s="34" t="n"/>
      <c r="K26" s="35" t="n"/>
      <c r="L26" s="31">
        <f>IF(OR($J26="",$K26=""),"",$J26*(1+$K26))</f>
        <v/>
      </c>
      <c r="M26" s="34" t="n"/>
      <c r="N26" s="31">
        <f>IF(OR($J26="",$M26=""),"",$J26-$M26)</f>
        <v/>
      </c>
      <c r="O26" s="36">
        <f>IFERROR($N26/$M26,"")</f>
        <v/>
      </c>
      <c r="P26" s="15" t="n"/>
      <c r="Q26" s="15" t="n"/>
      <c r="R26" s="15" t="n"/>
      <c r="S26" s="33" t="n"/>
      <c r="T26" s="9">
        <f>IF($I26="","",$I26-'Paramètres'!$B$2)</f>
        <v/>
      </c>
      <c r="U26" s="10">
        <f>IF($A26="","",IF($Q26="Retenu","Retenu",IF($I26="","Échéance absente",IF($I26&lt;'Paramètres'!$B$2,"Expiré",IF($I26&lt;='Paramètres'!$B$2+'Paramètres'!$B$3,"À traiter","Actif")))))</f>
        <v/>
      </c>
      <c r="V26" s="21" t="n"/>
    </row>
    <row r="27" ht="23" customHeight="1">
      <c r="A27" s="15" t="n"/>
      <c r="B27" s="15" t="n"/>
      <c r="C27" s="11">
        <f>IF($B27="","",IFERROR(_xlfn.XLOOKUP($B27,'Événements'!$A$4:$A$103,'Événements'!$B$4:$B$103),"Référence inconnue"))</f>
        <v/>
      </c>
      <c r="D27" s="15" t="n"/>
      <c r="E27" s="15" t="n"/>
      <c r="F27" s="16" t="n"/>
      <c r="G27" s="33" t="n"/>
      <c r="H27" s="33" t="n"/>
      <c r="I27" s="33" t="n"/>
      <c r="J27" s="34" t="n"/>
      <c r="K27" s="35" t="n"/>
      <c r="L27" s="32">
        <f>IF(OR($J27="",$K27=""),"",$J27*(1+$K27))</f>
        <v/>
      </c>
      <c r="M27" s="34" t="n"/>
      <c r="N27" s="32">
        <f>IF(OR($J27="",$M27=""),"",$J27-$M27)</f>
        <v/>
      </c>
      <c r="O27" s="37">
        <f>IFERROR($N27/$M27,"")</f>
        <v/>
      </c>
      <c r="P27" s="15" t="n"/>
      <c r="Q27" s="15" t="n"/>
      <c r="R27" s="15" t="n"/>
      <c r="S27" s="33" t="n"/>
      <c r="T27" s="13">
        <f>IF($I27="","",$I27-'Paramètres'!$B$2)</f>
        <v/>
      </c>
      <c r="U27" s="14">
        <f>IF($A27="","",IF($Q27="Retenu","Retenu",IF($I27="","Échéance absente",IF($I27&lt;'Paramètres'!$B$2,"Expiré",IF($I27&lt;='Paramètres'!$B$2+'Paramètres'!$B$3,"À traiter","Actif")))))</f>
        <v/>
      </c>
      <c r="V27" s="21" t="n"/>
    </row>
    <row r="28" ht="23" customHeight="1">
      <c r="A28" s="15" t="n"/>
      <c r="B28" s="15" t="n"/>
      <c r="C28" s="7">
        <f>IF($B28="","",IFERROR(_xlfn.XLOOKUP($B28,'Événements'!$A$4:$A$103,'Événements'!$B$4:$B$103),"Référence inconnue"))</f>
        <v/>
      </c>
      <c r="D28" s="15" t="n"/>
      <c r="E28" s="15" t="n"/>
      <c r="F28" s="16" t="n"/>
      <c r="G28" s="33" t="n"/>
      <c r="H28" s="33" t="n"/>
      <c r="I28" s="33" t="n"/>
      <c r="J28" s="34" t="n"/>
      <c r="K28" s="35" t="n"/>
      <c r="L28" s="31">
        <f>IF(OR($J28="",$K28=""),"",$J28*(1+$K28))</f>
        <v/>
      </c>
      <c r="M28" s="34" t="n"/>
      <c r="N28" s="31">
        <f>IF(OR($J28="",$M28=""),"",$J28-$M28)</f>
        <v/>
      </c>
      <c r="O28" s="36">
        <f>IFERROR($N28/$M28,"")</f>
        <v/>
      </c>
      <c r="P28" s="15" t="n"/>
      <c r="Q28" s="15" t="n"/>
      <c r="R28" s="15" t="n"/>
      <c r="S28" s="33" t="n"/>
      <c r="T28" s="9">
        <f>IF($I28="","",$I28-'Paramètres'!$B$2)</f>
        <v/>
      </c>
      <c r="U28" s="10">
        <f>IF($A28="","",IF($Q28="Retenu","Retenu",IF($I28="","Échéance absente",IF($I28&lt;'Paramètres'!$B$2,"Expiré",IF($I28&lt;='Paramètres'!$B$2+'Paramètres'!$B$3,"À traiter","Actif")))))</f>
        <v/>
      </c>
      <c r="V28" s="21" t="n"/>
    </row>
    <row r="29" ht="23" customHeight="1">
      <c r="A29" s="15" t="n"/>
      <c r="B29" s="15" t="n"/>
      <c r="C29" s="11">
        <f>IF($B29="","",IFERROR(_xlfn.XLOOKUP($B29,'Événements'!$A$4:$A$103,'Événements'!$B$4:$B$103),"Référence inconnue"))</f>
        <v/>
      </c>
      <c r="D29" s="15" t="n"/>
      <c r="E29" s="15" t="n"/>
      <c r="F29" s="16" t="n"/>
      <c r="G29" s="33" t="n"/>
      <c r="H29" s="33" t="n"/>
      <c r="I29" s="33" t="n"/>
      <c r="J29" s="34" t="n"/>
      <c r="K29" s="35" t="n"/>
      <c r="L29" s="32">
        <f>IF(OR($J29="",$K29=""),"",$J29*(1+$K29))</f>
        <v/>
      </c>
      <c r="M29" s="34" t="n"/>
      <c r="N29" s="32">
        <f>IF(OR($J29="",$M29=""),"",$J29-$M29)</f>
        <v/>
      </c>
      <c r="O29" s="37">
        <f>IFERROR($N29/$M29,"")</f>
        <v/>
      </c>
      <c r="P29" s="15" t="n"/>
      <c r="Q29" s="15" t="n"/>
      <c r="R29" s="15" t="n"/>
      <c r="S29" s="33" t="n"/>
      <c r="T29" s="13">
        <f>IF($I29="","",$I29-'Paramètres'!$B$2)</f>
        <v/>
      </c>
      <c r="U29" s="14">
        <f>IF($A29="","",IF($Q29="Retenu","Retenu",IF($I29="","Échéance absente",IF($I29&lt;'Paramètres'!$B$2,"Expiré",IF($I29&lt;='Paramètres'!$B$2+'Paramètres'!$B$3,"À traiter","Actif")))))</f>
        <v/>
      </c>
      <c r="V29" s="21" t="n"/>
    </row>
    <row r="30" ht="23" customHeight="1">
      <c r="A30" s="15" t="n"/>
      <c r="B30" s="15" t="n"/>
      <c r="C30" s="7">
        <f>IF($B30="","",IFERROR(_xlfn.XLOOKUP($B30,'Événements'!$A$4:$A$103,'Événements'!$B$4:$B$103),"Référence inconnue"))</f>
        <v/>
      </c>
      <c r="D30" s="15" t="n"/>
      <c r="E30" s="15" t="n"/>
      <c r="F30" s="16" t="n"/>
      <c r="G30" s="33" t="n"/>
      <c r="H30" s="33" t="n"/>
      <c r="I30" s="33" t="n"/>
      <c r="J30" s="34" t="n"/>
      <c r="K30" s="35" t="n"/>
      <c r="L30" s="31">
        <f>IF(OR($J30="",$K30=""),"",$J30*(1+$K30))</f>
        <v/>
      </c>
      <c r="M30" s="34" t="n"/>
      <c r="N30" s="31">
        <f>IF(OR($J30="",$M30=""),"",$J30-$M30)</f>
        <v/>
      </c>
      <c r="O30" s="36">
        <f>IFERROR($N30/$M30,"")</f>
        <v/>
      </c>
      <c r="P30" s="15" t="n"/>
      <c r="Q30" s="15" t="n"/>
      <c r="R30" s="15" t="n"/>
      <c r="S30" s="33" t="n"/>
      <c r="T30" s="9">
        <f>IF($I30="","",$I30-'Paramètres'!$B$2)</f>
        <v/>
      </c>
      <c r="U30" s="10">
        <f>IF($A30="","",IF($Q30="Retenu","Retenu",IF($I30="","Échéance absente",IF($I30&lt;'Paramètres'!$B$2,"Expiré",IF($I30&lt;='Paramètres'!$B$2+'Paramètres'!$B$3,"À traiter","Actif")))))</f>
        <v/>
      </c>
      <c r="V30" s="21" t="n"/>
    </row>
    <row r="31" ht="23" customHeight="1">
      <c r="A31" s="15" t="n"/>
      <c r="B31" s="15" t="n"/>
      <c r="C31" s="11">
        <f>IF($B31="","",IFERROR(_xlfn.XLOOKUP($B31,'Événements'!$A$4:$A$103,'Événements'!$B$4:$B$103),"Référence inconnue"))</f>
        <v/>
      </c>
      <c r="D31" s="15" t="n"/>
      <c r="E31" s="15" t="n"/>
      <c r="F31" s="16" t="n"/>
      <c r="G31" s="33" t="n"/>
      <c r="H31" s="33" t="n"/>
      <c r="I31" s="33" t="n"/>
      <c r="J31" s="34" t="n"/>
      <c r="K31" s="35" t="n"/>
      <c r="L31" s="32">
        <f>IF(OR($J31="",$K31=""),"",$J31*(1+$K31))</f>
        <v/>
      </c>
      <c r="M31" s="34" t="n"/>
      <c r="N31" s="32">
        <f>IF(OR($J31="",$M31=""),"",$J31-$M31)</f>
        <v/>
      </c>
      <c r="O31" s="37">
        <f>IFERROR($N31/$M31,"")</f>
        <v/>
      </c>
      <c r="P31" s="15" t="n"/>
      <c r="Q31" s="15" t="n"/>
      <c r="R31" s="15" t="n"/>
      <c r="S31" s="33" t="n"/>
      <c r="T31" s="13">
        <f>IF($I31="","",$I31-'Paramètres'!$B$2)</f>
        <v/>
      </c>
      <c r="U31" s="14">
        <f>IF($A31="","",IF($Q31="Retenu","Retenu",IF($I31="","Échéance absente",IF($I31&lt;'Paramètres'!$B$2,"Expiré",IF($I31&lt;='Paramètres'!$B$2+'Paramètres'!$B$3,"À traiter","Actif")))))</f>
        <v/>
      </c>
      <c r="V31" s="21" t="n"/>
    </row>
    <row r="32" ht="23" customHeight="1">
      <c r="A32" s="15" t="n"/>
      <c r="B32" s="15" t="n"/>
      <c r="C32" s="7">
        <f>IF($B32="","",IFERROR(_xlfn.XLOOKUP($B32,'Événements'!$A$4:$A$103,'Événements'!$B$4:$B$103),"Référence inconnue"))</f>
        <v/>
      </c>
      <c r="D32" s="15" t="n"/>
      <c r="E32" s="15" t="n"/>
      <c r="F32" s="16" t="n"/>
      <c r="G32" s="33" t="n"/>
      <c r="H32" s="33" t="n"/>
      <c r="I32" s="33" t="n"/>
      <c r="J32" s="34" t="n"/>
      <c r="K32" s="35" t="n"/>
      <c r="L32" s="31">
        <f>IF(OR($J32="",$K32=""),"",$J32*(1+$K32))</f>
        <v/>
      </c>
      <c r="M32" s="34" t="n"/>
      <c r="N32" s="31">
        <f>IF(OR($J32="",$M32=""),"",$J32-$M32)</f>
        <v/>
      </c>
      <c r="O32" s="36">
        <f>IFERROR($N32/$M32,"")</f>
        <v/>
      </c>
      <c r="P32" s="15" t="n"/>
      <c r="Q32" s="15" t="n"/>
      <c r="R32" s="15" t="n"/>
      <c r="S32" s="33" t="n"/>
      <c r="T32" s="9">
        <f>IF($I32="","",$I32-'Paramètres'!$B$2)</f>
        <v/>
      </c>
      <c r="U32" s="10">
        <f>IF($A32="","",IF($Q32="Retenu","Retenu",IF($I32="","Échéance absente",IF($I32&lt;'Paramètres'!$B$2,"Expiré",IF($I32&lt;='Paramètres'!$B$2+'Paramètres'!$B$3,"À traiter","Actif")))))</f>
        <v/>
      </c>
      <c r="V32" s="21" t="n"/>
    </row>
    <row r="33" ht="23" customHeight="1">
      <c r="A33" s="15" t="n"/>
      <c r="B33" s="15" t="n"/>
      <c r="C33" s="11">
        <f>IF($B33="","",IFERROR(_xlfn.XLOOKUP($B33,'Événements'!$A$4:$A$103,'Événements'!$B$4:$B$103),"Référence inconnue"))</f>
        <v/>
      </c>
      <c r="D33" s="15" t="n"/>
      <c r="E33" s="15" t="n"/>
      <c r="F33" s="16" t="n"/>
      <c r="G33" s="33" t="n"/>
      <c r="H33" s="33" t="n"/>
      <c r="I33" s="33" t="n"/>
      <c r="J33" s="34" t="n"/>
      <c r="K33" s="35" t="n"/>
      <c r="L33" s="32">
        <f>IF(OR($J33="",$K33=""),"",$J33*(1+$K33))</f>
        <v/>
      </c>
      <c r="M33" s="34" t="n"/>
      <c r="N33" s="32">
        <f>IF(OR($J33="",$M33=""),"",$J33-$M33)</f>
        <v/>
      </c>
      <c r="O33" s="37">
        <f>IFERROR($N33/$M33,"")</f>
        <v/>
      </c>
      <c r="P33" s="15" t="n"/>
      <c r="Q33" s="15" t="n"/>
      <c r="R33" s="15" t="n"/>
      <c r="S33" s="33" t="n"/>
      <c r="T33" s="13">
        <f>IF($I33="","",$I33-'Paramètres'!$B$2)</f>
        <v/>
      </c>
      <c r="U33" s="14">
        <f>IF($A33="","",IF($Q33="Retenu","Retenu",IF($I33="","Échéance absente",IF($I33&lt;'Paramètres'!$B$2,"Expiré",IF($I33&lt;='Paramètres'!$B$2+'Paramètres'!$B$3,"À traiter","Actif")))))</f>
        <v/>
      </c>
      <c r="V33" s="21" t="n"/>
    </row>
    <row r="34" ht="23" customHeight="1">
      <c r="A34" s="15" t="n"/>
      <c r="B34" s="15" t="n"/>
      <c r="C34" s="7">
        <f>IF($B34="","",IFERROR(_xlfn.XLOOKUP($B34,'Événements'!$A$4:$A$103,'Événements'!$B$4:$B$103),"Référence inconnue"))</f>
        <v/>
      </c>
      <c r="D34" s="15" t="n"/>
      <c r="E34" s="15" t="n"/>
      <c r="F34" s="16" t="n"/>
      <c r="G34" s="33" t="n"/>
      <c r="H34" s="33" t="n"/>
      <c r="I34" s="33" t="n"/>
      <c r="J34" s="34" t="n"/>
      <c r="K34" s="35" t="n"/>
      <c r="L34" s="31">
        <f>IF(OR($J34="",$K34=""),"",$J34*(1+$K34))</f>
        <v/>
      </c>
      <c r="M34" s="34" t="n"/>
      <c r="N34" s="31">
        <f>IF(OR($J34="",$M34=""),"",$J34-$M34)</f>
        <v/>
      </c>
      <c r="O34" s="36">
        <f>IFERROR($N34/$M34,"")</f>
        <v/>
      </c>
      <c r="P34" s="15" t="n"/>
      <c r="Q34" s="15" t="n"/>
      <c r="R34" s="15" t="n"/>
      <c r="S34" s="33" t="n"/>
      <c r="T34" s="9">
        <f>IF($I34="","",$I34-'Paramètres'!$B$2)</f>
        <v/>
      </c>
      <c r="U34" s="10">
        <f>IF($A34="","",IF($Q34="Retenu","Retenu",IF($I34="","Échéance absente",IF($I34&lt;'Paramètres'!$B$2,"Expiré",IF($I34&lt;='Paramètres'!$B$2+'Paramètres'!$B$3,"À traiter","Actif")))))</f>
        <v/>
      </c>
      <c r="V34" s="21" t="n"/>
    </row>
    <row r="35" ht="23" customHeight="1">
      <c r="A35" s="15" t="n"/>
      <c r="B35" s="15" t="n"/>
      <c r="C35" s="11">
        <f>IF($B35="","",IFERROR(_xlfn.XLOOKUP($B35,'Événements'!$A$4:$A$103,'Événements'!$B$4:$B$103),"Référence inconnue"))</f>
        <v/>
      </c>
      <c r="D35" s="15" t="n"/>
      <c r="E35" s="15" t="n"/>
      <c r="F35" s="16" t="n"/>
      <c r="G35" s="33" t="n"/>
      <c r="H35" s="33" t="n"/>
      <c r="I35" s="33" t="n"/>
      <c r="J35" s="34" t="n"/>
      <c r="K35" s="35" t="n"/>
      <c r="L35" s="32">
        <f>IF(OR($J35="",$K35=""),"",$J35*(1+$K35))</f>
        <v/>
      </c>
      <c r="M35" s="34" t="n"/>
      <c r="N35" s="32">
        <f>IF(OR($J35="",$M35=""),"",$J35-$M35)</f>
        <v/>
      </c>
      <c r="O35" s="37">
        <f>IFERROR($N35/$M35,"")</f>
        <v/>
      </c>
      <c r="P35" s="15" t="n"/>
      <c r="Q35" s="15" t="n"/>
      <c r="R35" s="15" t="n"/>
      <c r="S35" s="33" t="n"/>
      <c r="T35" s="13">
        <f>IF($I35="","",$I35-'Paramètres'!$B$2)</f>
        <v/>
      </c>
      <c r="U35" s="14">
        <f>IF($A35="","",IF($Q35="Retenu","Retenu",IF($I35="","Échéance absente",IF($I35&lt;'Paramètres'!$B$2,"Expiré",IF($I35&lt;='Paramètres'!$B$2+'Paramètres'!$B$3,"À traiter","Actif")))))</f>
        <v/>
      </c>
      <c r="V35" s="21" t="n"/>
    </row>
    <row r="36" ht="23" customHeight="1">
      <c r="A36" s="15" t="n"/>
      <c r="B36" s="15" t="n"/>
      <c r="C36" s="7">
        <f>IF($B36="","",IFERROR(_xlfn.XLOOKUP($B36,'Événements'!$A$4:$A$103,'Événements'!$B$4:$B$103),"Référence inconnue"))</f>
        <v/>
      </c>
      <c r="D36" s="15" t="n"/>
      <c r="E36" s="15" t="n"/>
      <c r="F36" s="16" t="n"/>
      <c r="G36" s="33" t="n"/>
      <c r="H36" s="33" t="n"/>
      <c r="I36" s="33" t="n"/>
      <c r="J36" s="34" t="n"/>
      <c r="K36" s="35" t="n"/>
      <c r="L36" s="31">
        <f>IF(OR($J36="",$K36=""),"",$J36*(1+$K36))</f>
        <v/>
      </c>
      <c r="M36" s="34" t="n"/>
      <c r="N36" s="31">
        <f>IF(OR($J36="",$M36=""),"",$J36-$M36)</f>
        <v/>
      </c>
      <c r="O36" s="36">
        <f>IFERROR($N36/$M36,"")</f>
        <v/>
      </c>
      <c r="P36" s="15" t="n"/>
      <c r="Q36" s="15" t="n"/>
      <c r="R36" s="15" t="n"/>
      <c r="S36" s="33" t="n"/>
      <c r="T36" s="9">
        <f>IF($I36="","",$I36-'Paramètres'!$B$2)</f>
        <v/>
      </c>
      <c r="U36" s="10">
        <f>IF($A36="","",IF($Q36="Retenu","Retenu",IF($I36="","Échéance absente",IF($I36&lt;'Paramètres'!$B$2,"Expiré",IF($I36&lt;='Paramètres'!$B$2+'Paramètres'!$B$3,"À traiter","Actif")))))</f>
        <v/>
      </c>
      <c r="V36" s="21" t="n"/>
    </row>
    <row r="37" ht="23" customHeight="1">
      <c r="A37" s="15" t="n"/>
      <c r="B37" s="15" t="n"/>
      <c r="C37" s="11">
        <f>IF($B37="","",IFERROR(_xlfn.XLOOKUP($B37,'Événements'!$A$4:$A$103,'Événements'!$B$4:$B$103),"Référence inconnue"))</f>
        <v/>
      </c>
      <c r="D37" s="15" t="n"/>
      <c r="E37" s="15" t="n"/>
      <c r="F37" s="16" t="n"/>
      <c r="G37" s="33" t="n"/>
      <c r="H37" s="33" t="n"/>
      <c r="I37" s="33" t="n"/>
      <c r="J37" s="34" t="n"/>
      <c r="K37" s="35" t="n"/>
      <c r="L37" s="32">
        <f>IF(OR($J37="",$K37=""),"",$J37*(1+$K37))</f>
        <v/>
      </c>
      <c r="M37" s="34" t="n"/>
      <c r="N37" s="32">
        <f>IF(OR($J37="",$M37=""),"",$J37-$M37)</f>
        <v/>
      </c>
      <c r="O37" s="37">
        <f>IFERROR($N37/$M37,"")</f>
        <v/>
      </c>
      <c r="P37" s="15" t="n"/>
      <c r="Q37" s="15" t="n"/>
      <c r="R37" s="15" t="n"/>
      <c r="S37" s="33" t="n"/>
      <c r="T37" s="13">
        <f>IF($I37="","",$I37-'Paramètres'!$B$2)</f>
        <v/>
      </c>
      <c r="U37" s="14">
        <f>IF($A37="","",IF($Q37="Retenu","Retenu",IF($I37="","Échéance absente",IF($I37&lt;'Paramètres'!$B$2,"Expiré",IF($I37&lt;='Paramètres'!$B$2+'Paramètres'!$B$3,"À traiter","Actif")))))</f>
        <v/>
      </c>
      <c r="V37" s="21" t="n"/>
    </row>
    <row r="38" ht="23" customHeight="1">
      <c r="A38" s="15" t="n"/>
      <c r="B38" s="15" t="n"/>
      <c r="C38" s="7">
        <f>IF($B38="","",IFERROR(_xlfn.XLOOKUP($B38,'Événements'!$A$4:$A$103,'Événements'!$B$4:$B$103),"Référence inconnue"))</f>
        <v/>
      </c>
      <c r="D38" s="15" t="n"/>
      <c r="E38" s="15" t="n"/>
      <c r="F38" s="16" t="n"/>
      <c r="G38" s="33" t="n"/>
      <c r="H38" s="33" t="n"/>
      <c r="I38" s="33" t="n"/>
      <c r="J38" s="34" t="n"/>
      <c r="K38" s="35" t="n"/>
      <c r="L38" s="31">
        <f>IF(OR($J38="",$K38=""),"",$J38*(1+$K38))</f>
        <v/>
      </c>
      <c r="M38" s="34" t="n"/>
      <c r="N38" s="31">
        <f>IF(OR($J38="",$M38=""),"",$J38-$M38)</f>
        <v/>
      </c>
      <c r="O38" s="36">
        <f>IFERROR($N38/$M38,"")</f>
        <v/>
      </c>
      <c r="P38" s="15" t="n"/>
      <c r="Q38" s="15" t="n"/>
      <c r="R38" s="15" t="n"/>
      <c r="S38" s="33" t="n"/>
      <c r="T38" s="9">
        <f>IF($I38="","",$I38-'Paramètres'!$B$2)</f>
        <v/>
      </c>
      <c r="U38" s="10">
        <f>IF($A38="","",IF($Q38="Retenu","Retenu",IF($I38="","Échéance absente",IF($I38&lt;'Paramètres'!$B$2,"Expiré",IF($I38&lt;='Paramètres'!$B$2+'Paramètres'!$B$3,"À traiter","Actif")))))</f>
        <v/>
      </c>
      <c r="V38" s="21" t="n"/>
    </row>
    <row r="39" ht="23" customHeight="1">
      <c r="A39" s="15" t="n"/>
      <c r="B39" s="15" t="n"/>
      <c r="C39" s="11">
        <f>IF($B39="","",IFERROR(_xlfn.XLOOKUP($B39,'Événements'!$A$4:$A$103,'Événements'!$B$4:$B$103),"Référence inconnue"))</f>
        <v/>
      </c>
      <c r="D39" s="15" t="n"/>
      <c r="E39" s="15" t="n"/>
      <c r="F39" s="16" t="n"/>
      <c r="G39" s="33" t="n"/>
      <c r="H39" s="33" t="n"/>
      <c r="I39" s="33" t="n"/>
      <c r="J39" s="34" t="n"/>
      <c r="K39" s="35" t="n"/>
      <c r="L39" s="32">
        <f>IF(OR($J39="",$K39=""),"",$J39*(1+$K39))</f>
        <v/>
      </c>
      <c r="M39" s="34" t="n"/>
      <c r="N39" s="32">
        <f>IF(OR($J39="",$M39=""),"",$J39-$M39)</f>
        <v/>
      </c>
      <c r="O39" s="37">
        <f>IFERROR($N39/$M39,"")</f>
        <v/>
      </c>
      <c r="P39" s="15" t="n"/>
      <c r="Q39" s="15" t="n"/>
      <c r="R39" s="15" t="n"/>
      <c r="S39" s="33" t="n"/>
      <c r="T39" s="13">
        <f>IF($I39="","",$I39-'Paramètres'!$B$2)</f>
        <v/>
      </c>
      <c r="U39" s="14">
        <f>IF($A39="","",IF($Q39="Retenu","Retenu",IF($I39="","Échéance absente",IF($I39&lt;'Paramètres'!$B$2,"Expiré",IF($I39&lt;='Paramètres'!$B$2+'Paramètres'!$B$3,"À traiter","Actif")))))</f>
        <v/>
      </c>
      <c r="V39" s="21" t="n"/>
    </row>
    <row r="40" ht="23" customHeight="1">
      <c r="A40" s="15" t="n"/>
      <c r="B40" s="15" t="n"/>
      <c r="C40" s="7">
        <f>IF($B40="","",IFERROR(_xlfn.XLOOKUP($B40,'Événements'!$A$4:$A$103,'Événements'!$B$4:$B$103),"Référence inconnue"))</f>
        <v/>
      </c>
      <c r="D40" s="15" t="n"/>
      <c r="E40" s="15" t="n"/>
      <c r="F40" s="16" t="n"/>
      <c r="G40" s="33" t="n"/>
      <c r="H40" s="33" t="n"/>
      <c r="I40" s="33" t="n"/>
      <c r="J40" s="34" t="n"/>
      <c r="K40" s="35" t="n"/>
      <c r="L40" s="31">
        <f>IF(OR($J40="",$K40=""),"",$J40*(1+$K40))</f>
        <v/>
      </c>
      <c r="M40" s="34" t="n"/>
      <c r="N40" s="31">
        <f>IF(OR($J40="",$M40=""),"",$J40-$M40)</f>
        <v/>
      </c>
      <c r="O40" s="36">
        <f>IFERROR($N40/$M40,"")</f>
        <v/>
      </c>
      <c r="P40" s="15" t="n"/>
      <c r="Q40" s="15" t="n"/>
      <c r="R40" s="15" t="n"/>
      <c r="S40" s="33" t="n"/>
      <c r="T40" s="9">
        <f>IF($I40="","",$I40-'Paramètres'!$B$2)</f>
        <v/>
      </c>
      <c r="U40" s="10">
        <f>IF($A40="","",IF($Q40="Retenu","Retenu",IF($I40="","Échéance absente",IF($I40&lt;'Paramètres'!$B$2,"Expiré",IF($I40&lt;='Paramètres'!$B$2+'Paramètres'!$B$3,"À traiter","Actif")))))</f>
        <v/>
      </c>
      <c r="V40" s="21" t="n"/>
    </row>
    <row r="41" ht="23" customHeight="1">
      <c r="A41" s="15" t="n"/>
      <c r="B41" s="15" t="n"/>
      <c r="C41" s="11">
        <f>IF($B41="","",IFERROR(_xlfn.XLOOKUP($B41,'Événements'!$A$4:$A$103,'Événements'!$B$4:$B$103),"Référence inconnue"))</f>
        <v/>
      </c>
      <c r="D41" s="15" t="n"/>
      <c r="E41" s="15" t="n"/>
      <c r="F41" s="16" t="n"/>
      <c r="G41" s="33" t="n"/>
      <c r="H41" s="33" t="n"/>
      <c r="I41" s="33" t="n"/>
      <c r="J41" s="34" t="n"/>
      <c r="K41" s="35" t="n"/>
      <c r="L41" s="32">
        <f>IF(OR($J41="",$K41=""),"",$J41*(1+$K41))</f>
        <v/>
      </c>
      <c r="M41" s="34" t="n"/>
      <c r="N41" s="32">
        <f>IF(OR($J41="",$M41=""),"",$J41-$M41)</f>
        <v/>
      </c>
      <c r="O41" s="37">
        <f>IFERROR($N41/$M41,"")</f>
        <v/>
      </c>
      <c r="P41" s="15" t="n"/>
      <c r="Q41" s="15" t="n"/>
      <c r="R41" s="15" t="n"/>
      <c r="S41" s="33" t="n"/>
      <c r="T41" s="13">
        <f>IF($I41="","",$I41-'Paramètres'!$B$2)</f>
        <v/>
      </c>
      <c r="U41" s="14">
        <f>IF($A41="","",IF($Q41="Retenu","Retenu",IF($I41="","Échéance absente",IF($I41&lt;'Paramètres'!$B$2,"Expiré",IF($I41&lt;='Paramètres'!$B$2+'Paramètres'!$B$3,"À traiter","Actif")))))</f>
        <v/>
      </c>
      <c r="V41" s="21" t="n"/>
    </row>
    <row r="42" ht="23" customHeight="1">
      <c r="A42" s="15" t="n"/>
      <c r="B42" s="15" t="n"/>
      <c r="C42" s="7">
        <f>IF($B42="","",IFERROR(_xlfn.XLOOKUP($B42,'Événements'!$A$4:$A$103,'Événements'!$B$4:$B$103),"Référence inconnue"))</f>
        <v/>
      </c>
      <c r="D42" s="15" t="n"/>
      <c r="E42" s="15" t="n"/>
      <c r="F42" s="16" t="n"/>
      <c r="G42" s="33" t="n"/>
      <c r="H42" s="33" t="n"/>
      <c r="I42" s="33" t="n"/>
      <c r="J42" s="34" t="n"/>
      <c r="K42" s="35" t="n"/>
      <c r="L42" s="31">
        <f>IF(OR($J42="",$K42=""),"",$J42*(1+$K42))</f>
        <v/>
      </c>
      <c r="M42" s="34" t="n"/>
      <c r="N42" s="31">
        <f>IF(OR($J42="",$M42=""),"",$J42-$M42)</f>
        <v/>
      </c>
      <c r="O42" s="36">
        <f>IFERROR($N42/$M42,"")</f>
        <v/>
      </c>
      <c r="P42" s="15" t="n"/>
      <c r="Q42" s="15" t="n"/>
      <c r="R42" s="15" t="n"/>
      <c r="S42" s="33" t="n"/>
      <c r="T42" s="9">
        <f>IF($I42="","",$I42-'Paramètres'!$B$2)</f>
        <v/>
      </c>
      <c r="U42" s="10">
        <f>IF($A42="","",IF($Q42="Retenu","Retenu",IF($I42="","Échéance absente",IF($I42&lt;'Paramètres'!$B$2,"Expiré",IF($I42&lt;='Paramètres'!$B$2+'Paramètres'!$B$3,"À traiter","Actif")))))</f>
        <v/>
      </c>
      <c r="V42" s="21" t="n"/>
    </row>
    <row r="43" ht="23" customHeight="1">
      <c r="A43" s="15" t="n"/>
      <c r="B43" s="15" t="n"/>
      <c r="C43" s="11">
        <f>IF($B43="","",IFERROR(_xlfn.XLOOKUP($B43,'Événements'!$A$4:$A$103,'Événements'!$B$4:$B$103),"Référence inconnue"))</f>
        <v/>
      </c>
      <c r="D43" s="15" t="n"/>
      <c r="E43" s="15" t="n"/>
      <c r="F43" s="16" t="n"/>
      <c r="G43" s="33" t="n"/>
      <c r="H43" s="33" t="n"/>
      <c r="I43" s="33" t="n"/>
      <c r="J43" s="34" t="n"/>
      <c r="K43" s="35" t="n"/>
      <c r="L43" s="32">
        <f>IF(OR($J43="",$K43=""),"",$J43*(1+$K43))</f>
        <v/>
      </c>
      <c r="M43" s="34" t="n"/>
      <c r="N43" s="32">
        <f>IF(OR($J43="",$M43=""),"",$J43-$M43)</f>
        <v/>
      </c>
      <c r="O43" s="37">
        <f>IFERROR($N43/$M43,"")</f>
        <v/>
      </c>
      <c r="P43" s="15" t="n"/>
      <c r="Q43" s="15" t="n"/>
      <c r="R43" s="15" t="n"/>
      <c r="S43" s="33" t="n"/>
      <c r="T43" s="13">
        <f>IF($I43="","",$I43-'Paramètres'!$B$2)</f>
        <v/>
      </c>
      <c r="U43" s="14">
        <f>IF($A43="","",IF($Q43="Retenu","Retenu",IF($I43="","Échéance absente",IF($I43&lt;'Paramètres'!$B$2,"Expiré",IF($I43&lt;='Paramètres'!$B$2+'Paramètres'!$B$3,"À traiter","Actif")))))</f>
        <v/>
      </c>
      <c r="V43" s="21" t="n"/>
    </row>
    <row r="44" ht="23" customHeight="1">
      <c r="A44" s="15" t="n"/>
      <c r="B44" s="15" t="n"/>
      <c r="C44" s="7">
        <f>IF($B44="","",IFERROR(_xlfn.XLOOKUP($B44,'Événements'!$A$4:$A$103,'Événements'!$B$4:$B$103),"Référence inconnue"))</f>
        <v/>
      </c>
      <c r="D44" s="15" t="n"/>
      <c r="E44" s="15" t="n"/>
      <c r="F44" s="16" t="n"/>
      <c r="G44" s="33" t="n"/>
      <c r="H44" s="33" t="n"/>
      <c r="I44" s="33" t="n"/>
      <c r="J44" s="34" t="n"/>
      <c r="K44" s="35" t="n"/>
      <c r="L44" s="31">
        <f>IF(OR($J44="",$K44=""),"",$J44*(1+$K44))</f>
        <v/>
      </c>
      <c r="M44" s="34" t="n"/>
      <c r="N44" s="31">
        <f>IF(OR($J44="",$M44=""),"",$J44-$M44)</f>
        <v/>
      </c>
      <c r="O44" s="36">
        <f>IFERROR($N44/$M44,"")</f>
        <v/>
      </c>
      <c r="P44" s="15" t="n"/>
      <c r="Q44" s="15" t="n"/>
      <c r="R44" s="15" t="n"/>
      <c r="S44" s="33" t="n"/>
      <c r="T44" s="9">
        <f>IF($I44="","",$I44-'Paramètres'!$B$2)</f>
        <v/>
      </c>
      <c r="U44" s="10">
        <f>IF($A44="","",IF($Q44="Retenu","Retenu",IF($I44="","Échéance absente",IF($I44&lt;'Paramètres'!$B$2,"Expiré",IF($I44&lt;='Paramètres'!$B$2+'Paramètres'!$B$3,"À traiter","Actif")))))</f>
        <v/>
      </c>
      <c r="V44" s="21" t="n"/>
    </row>
    <row r="45" ht="23" customHeight="1">
      <c r="A45" s="15" t="n"/>
      <c r="B45" s="15" t="n"/>
      <c r="C45" s="11">
        <f>IF($B45="","",IFERROR(_xlfn.XLOOKUP($B45,'Événements'!$A$4:$A$103,'Événements'!$B$4:$B$103),"Référence inconnue"))</f>
        <v/>
      </c>
      <c r="D45" s="15" t="n"/>
      <c r="E45" s="15" t="n"/>
      <c r="F45" s="16" t="n"/>
      <c r="G45" s="33" t="n"/>
      <c r="H45" s="33" t="n"/>
      <c r="I45" s="33" t="n"/>
      <c r="J45" s="34" t="n"/>
      <c r="K45" s="35" t="n"/>
      <c r="L45" s="32">
        <f>IF(OR($J45="",$K45=""),"",$J45*(1+$K45))</f>
        <v/>
      </c>
      <c r="M45" s="34" t="n"/>
      <c r="N45" s="32">
        <f>IF(OR($J45="",$M45=""),"",$J45-$M45)</f>
        <v/>
      </c>
      <c r="O45" s="37">
        <f>IFERROR($N45/$M45,"")</f>
        <v/>
      </c>
      <c r="P45" s="15" t="n"/>
      <c r="Q45" s="15" t="n"/>
      <c r="R45" s="15" t="n"/>
      <c r="S45" s="33" t="n"/>
      <c r="T45" s="13">
        <f>IF($I45="","",$I45-'Paramètres'!$B$2)</f>
        <v/>
      </c>
      <c r="U45" s="14">
        <f>IF($A45="","",IF($Q45="Retenu","Retenu",IF($I45="","Échéance absente",IF($I45&lt;'Paramètres'!$B$2,"Expiré",IF($I45&lt;='Paramètres'!$B$2+'Paramètres'!$B$3,"À traiter","Actif")))))</f>
        <v/>
      </c>
      <c r="V45" s="21" t="n"/>
    </row>
    <row r="46" ht="23" customHeight="1">
      <c r="A46" s="15" t="n"/>
      <c r="B46" s="15" t="n"/>
      <c r="C46" s="7">
        <f>IF($B46="","",IFERROR(_xlfn.XLOOKUP($B46,'Événements'!$A$4:$A$103,'Événements'!$B$4:$B$103),"Référence inconnue"))</f>
        <v/>
      </c>
      <c r="D46" s="15" t="n"/>
      <c r="E46" s="15" t="n"/>
      <c r="F46" s="16" t="n"/>
      <c r="G46" s="33" t="n"/>
      <c r="H46" s="33" t="n"/>
      <c r="I46" s="33" t="n"/>
      <c r="J46" s="34" t="n"/>
      <c r="K46" s="35" t="n"/>
      <c r="L46" s="31">
        <f>IF(OR($J46="",$K46=""),"",$J46*(1+$K46))</f>
        <v/>
      </c>
      <c r="M46" s="34" t="n"/>
      <c r="N46" s="31">
        <f>IF(OR($J46="",$M46=""),"",$J46-$M46)</f>
        <v/>
      </c>
      <c r="O46" s="36">
        <f>IFERROR($N46/$M46,"")</f>
        <v/>
      </c>
      <c r="P46" s="15" t="n"/>
      <c r="Q46" s="15" t="n"/>
      <c r="R46" s="15" t="n"/>
      <c r="S46" s="33" t="n"/>
      <c r="T46" s="9">
        <f>IF($I46="","",$I46-'Paramètres'!$B$2)</f>
        <v/>
      </c>
      <c r="U46" s="10">
        <f>IF($A46="","",IF($Q46="Retenu","Retenu",IF($I46="","Échéance absente",IF($I46&lt;'Paramètres'!$B$2,"Expiré",IF($I46&lt;='Paramètres'!$B$2+'Paramètres'!$B$3,"À traiter","Actif")))))</f>
        <v/>
      </c>
      <c r="V46" s="21" t="n"/>
    </row>
    <row r="47" ht="23" customHeight="1">
      <c r="A47" s="15" t="n"/>
      <c r="B47" s="15" t="n"/>
      <c r="C47" s="11">
        <f>IF($B47="","",IFERROR(_xlfn.XLOOKUP($B47,'Événements'!$A$4:$A$103,'Événements'!$B$4:$B$103),"Référence inconnue"))</f>
        <v/>
      </c>
      <c r="D47" s="15" t="n"/>
      <c r="E47" s="15" t="n"/>
      <c r="F47" s="16" t="n"/>
      <c r="G47" s="33" t="n"/>
      <c r="H47" s="33" t="n"/>
      <c r="I47" s="33" t="n"/>
      <c r="J47" s="34" t="n"/>
      <c r="K47" s="35" t="n"/>
      <c r="L47" s="32">
        <f>IF(OR($J47="",$K47=""),"",$J47*(1+$K47))</f>
        <v/>
      </c>
      <c r="M47" s="34" t="n"/>
      <c r="N47" s="32">
        <f>IF(OR($J47="",$M47=""),"",$J47-$M47)</f>
        <v/>
      </c>
      <c r="O47" s="37">
        <f>IFERROR($N47/$M47,"")</f>
        <v/>
      </c>
      <c r="P47" s="15" t="n"/>
      <c r="Q47" s="15" t="n"/>
      <c r="R47" s="15" t="n"/>
      <c r="S47" s="33" t="n"/>
      <c r="T47" s="13">
        <f>IF($I47="","",$I47-'Paramètres'!$B$2)</f>
        <v/>
      </c>
      <c r="U47" s="14">
        <f>IF($A47="","",IF($Q47="Retenu","Retenu",IF($I47="","Échéance absente",IF($I47&lt;'Paramètres'!$B$2,"Expiré",IF($I47&lt;='Paramètres'!$B$2+'Paramètres'!$B$3,"À traiter","Actif")))))</f>
        <v/>
      </c>
      <c r="V47" s="21" t="n"/>
    </row>
    <row r="48" ht="23" customHeight="1">
      <c r="A48" s="15" t="n"/>
      <c r="B48" s="15" t="n"/>
      <c r="C48" s="7">
        <f>IF($B48="","",IFERROR(_xlfn.XLOOKUP($B48,'Événements'!$A$4:$A$103,'Événements'!$B$4:$B$103),"Référence inconnue"))</f>
        <v/>
      </c>
      <c r="D48" s="15" t="n"/>
      <c r="E48" s="15" t="n"/>
      <c r="F48" s="16" t="n"/>
      <c r="G48" s="33" t="n"/>
      <c r="H48" s="33" t="n"/>
      <c r="I48" s="33" t="n"/>
      <c r="J48" s="34" t="n"/>
      <c r="K48" s="35" t="n"/>
      <c r="L48" s="31">
        <f>IF(OR($J48="",$K48=""),"",$J48*(1+$K48))</f>
        <v/>
      </c>
      <c r="M48" s="34" t="n"/>
      <c r="N48" s="31">
        <f>IF(OR($J48="",$M48=""),"",$J48-$M48)</f>
        <v/>
      </c>
      <c r="O48" s="36">
        <f>IFERROR($N48/$M48,"")</f>
        <v/>
      </c>
      <c r="P48" s="15" t="n"/>
      <c r="Q48" s="15" t="n"/>
      <c r="R48" s="15" t="n"/>
      <c r="S48" s="33" t="n"/>
      <c r="T48" s="9">
        <f>IF($I48="","",$I48-'Paramètres'!$B$2)</f>
        <v/>
      </c>
      <c r="U48" s="10">
        <f>IF($A48="","",IF($Q48="Retenu","Retenu",IF($I48="","Échéance absente",IF($I48&lt;'Paramètres'!$B$2,"Expiré",IF($I48&lt;='Paramètres'!$B$2+'Paramètres'!$B$3,"À traiter","Actif")))))</f>
        <v/>
      </c>
      <c r="V48" s="21" t="n"/>
    </row>
    <row r="49" ht="23" customHeight="1">
      <c r="A49" s="15" t="n"/>
      <c r="B49" s="15" t="n"/>
      <c r="C49" s="11">
        <f>IF($B49="","",IFERROR(_xlfn.XLOOKUP($B49,'Événements'!$A$4:$A$103,'Événements'!$B$4:$B$103),"Référence inconnue"))</f>
        <v/>
      </c>
      <c r="D49" s="15" t="n"/>
      <c r="E49" s="15" t="n"/>
      <c r="F49" s="16" t="n"/>
      <c r="G49" s="33" t="n"/>
      <c r="H49" s="33" t="n"/>
      <c r="I49" s="33" t="n"/>
      <c r="J49" s="34" t="n"/>
      <c r="K49" s="35" t="n"/>
      <c r="L49" s="32">
        <f>IF(OR($J49="",$K49=""),"",$J49*(1+$K49))</f>
        <v/>
      </c>
      <c r="M49" s="34" t="n"/>
      <c r="N49" s="32">
        <f>IF(OR($J49="",$M49=""),"",$J49-$M49)</f>
        <v/>
      </c>
      <c r="O49" s="37">
        <f>IFERROR($N49/$M49,"")</f>
        <v/>
      </c>
      <c r="P49" s="15" t="n"/>
      <c r="Q49" s="15" t="n"/>
      <c r="R49" s="15" t="n"/>
      <c r="S49" s="33" t="n"/>
      <c r="T49" s="13">
        <f>IF($I49="","",$I49-'Paramètres'!$B$2)</f>
        <v/>
      </c>
      <c r="U49" s="14">
        <f>IF($A49="","",IF($Q49="Retenu","Retenu",IF($I49="","Échéance absente",IF($I49&lt;'Paramètres'!$B$2,"Expiré",IF($I49&lt;='Paramètres'!$B$2+'Paramètres'!$B$3,"À traiter","Actif")))))</f>
        <v/>
      </c>
      <c r="V49" s="21" t="n"/>
    </row>
    <row r="50" ht="23" customHeight="1">
      <c r="A50" s="15" t="n"/>
      <c r="B50" s="15" t="n"/>
      <c r="C50" s="7">
        <f>IF($B50="","",IFERROR(_xlfn.XLOOKUP($B50,'Événements'!$A$4:$A$103,'Événements'!$B$4:$B$103),"Référence inconnue"))</f>
        <v/>
      </c>
      <c r="D50" s="15" t="n"/>
      <c r="E50" s="15" t="n"/>
      <c r="F50" s="16" t="n"/>
      <c r="G50" s="33" t="n"/>
      <c r="H50" s="33" t="n"/>
      <c r="I50" s="33" t="n"/>
      <c r="J50" s="34" t="n"/>
      <c r="K50" s="35" t="n"/>
      <c r="L50" s="31">
        <f>IF(OR($J50="",$K50=""),"",$J50*(1+$K50))</f>
        <v/>
      </c>
      <c r="M50" s="34" t="n"/>
      <c r="N50" s="31">
        <f>IF(OR($J50="",$M50=""),"",$J50-$M50)</f>
        <v/>
      </c>
      <c r="O50" s="36">
        <f>IFERROR($N50/$M50,"")</f>
        <v/>
      </c>
      <c r="P50" s="15" t="n"/>
      <c r="Q50" s="15" t="n"/>
      <c r="R50" s="15" t="n"/>
      <c r="S50" s="33" t="n"/>
      <c r="T50" s="9">
        <f>IF($I50="","",$I50-'Paramètres'!$B$2)</f>
        <v/>
      </c>
      <c r="U50" s="10">
        <f>IF($A50="","",IF($Q50="Retenu","Retenu",IF($I50="","Échéance absente",IF($I50&lt;'Paramètres'!$B$2,"Expiré",IF($I50&lt;='Paramètres'!$B$2+'Paramètres'!$B$3,"À traiter","Actif")))))</f>
        <v/>
      </c>
      <c r="V50" s="21" t="n"/>
    </row>
    <row r="51" ht="23" customHeight="1">
      <c r="A51" s="15" t="n"/>
      <c r="B51" s="15" t="n"/>
      <c r="C51" s="11">
        <f>IF($B51="","",IFERROR(_xlfn.XLOOKUP($B51,'Événements'!$A$4:$A$103,'Événements'!$B$4:$B$103),"Référence inconnue"))</f>
        <v/>
      </c>
      <c r="D51" s="15" t="n"/>
      <c r="E51" s="15" t="n"/>
      <c r="F51" s="16" t="n"/>
      <c r="G51" s="33" t="n"/>
      <c r="H51" s="33" t="n"/>
      <c r="I51" s="33" t="n"/>
      <c r="J51" s="34" t="n"/>
      <c r="K51" s="35" t="n"/>
      <c r="L51" s="32">
        <f>IF(OR($J51="",$K51=""),"",$J51*(1+$K51))</f>
        <v/>
      </c>
      <c r="M51" s="34" t="n"/>
      <c r="N51" s="32">
        <f>IF(OR($J51="",$M51=""),"",$J51-$M51)</f>
        <v/>
      </c>
      <c r="O51" s="37">
        <f>IFERROR($N51/$M51,"")</f>
        <v/>
      </c>
      <c r="P51" s="15" t="n"/>
      <c r="Q51" s="15" t="n"/>
      <c r="R51" s="15" t="n"/>
      <c r="S51" s="33" t="n"/>
      <c r="T51" s="13">
        <f>IF($I51="","",$I51-'Paramètres'!$B$2)</f>
        <v/>
      </c>
      <c r="U51" s="14">
        <f>IF($A51="","",IF($Q51="Retenu","Retenu",IF($I51="","Échéance absente",IF($I51&lt;'Paramètres'!$B$2,"Expiré",IF($I51&lt;='Paramètres'!$B$2+'Paramètres'!$B$3,"À traiter","Actif")))))</f>
        <v/>
      </c>
      <c r="V51" s="21" t="n"/>
    </row>
    <row r="52" ht="23" customHeight="1">
      <c r="A52" s="15" t="n"/>
      <c r="B52" s="15" t="n"/>
      <c r="C52" s="7">
        <f>IF($B52="","",IFERROR(_xlfn.XLOOKUP($B52,'Événements'!$A$4:$A$103,'Événements'!$B$4:$B$103),"Référence inconnue"))</f>
        <v/>
      </c>
      <c r="D52" s="15" t="n"/>
      <c r="E52" s="15" t="n"/>
      <c r="F52" s="16" t="n"/>
      <c r="G52" s="33" t="n"/>
      <c r="H52" s="33" t="n"/>
      <c r="I52" s="33" t="n"/>
      <c r="J52" s="34" t="n"/>
      <c r="K52" s="35" t="n"/>
      <c r="L52" s="31">
        <f>IF(OR($J52="",$K52=""),"",$J52*(1+$K52))</f>
        <v/>
      </c>
      <c r="M52" s="34" t="n"/>
      <c r="N52" s="31">
        <f>IF(OR($J52="",$M52=""),"",$J52-$M52)</f>
        <v/>
      </c>
      <c r="O52" s="36">
        <f>IFERROR($N52/$M52,"")</f>
        <v/>
      </c>
      <c r="P52" s="15" t="n"/>
      <c r="Q52" s="15" t="n"/>
      <c r="R52" s="15" t="n"/>
      <c r="S52" s="33" t="n"/>
      <c r="T52" s="9">
        <f>IF($I52="","",$I52-'Paramètres'!$B$2)</f>
        <v/>
      </c>
      <c r="U52" s="10">
        <f>IF($A52="","",IF($Q52="Retenu","Retenu",IF($I52="","Échéance absente",IF($I52&lt;'Paramètres'!$B$2,"Expiré",IF($I52&lt;='Paramètres'!$B$2+'Paramètres'!$B$3,"À traiter","Actif")))))</f>
        <v/>
      </c>
      <c r="V52" s="21" t="n"/>
    </row>
    <row r="53" ht="23" customHeight="1">
      <c r="A53" s="15" t="n"/>
      <c r="B53" s="15" t="n"/>
      <c r="C53" s="11">
        <f>IF($B53="","",IFERROR(_xlfn.XLOOKUP($B53,'Événements'!$A$4:$A$103,'Événements'!$B$4:$B$103),"Référence inconnue"))</f>
        <v/>
      </c>
      <c r="D53" s="15" t="n"/>
      <c r="E53" s="15" t="n"/>
      <c r="F53" s="16" t="n"/>
      <c r="G53" s="33" t="n"/>
      <c r="H53" s="33" t="n"/>
      <c r="I53" s="33" t="n"/>
      <c r="J53" s="34" t="n"/>
      <c r="K53" s="35" t="n"/>
      <c r="L53" s="32">
        <f>IF(OR($J53="",$K53=""),"",$J53*(1+$K53))</f>
        <v/>
      </c>
      <c r="M53" s="34" t="n"/>
      <c r="N53" s="32">
        <f>IF(OR($J53="",$M53=""),"",$J53-$M53)</f>
        <v/>
      </c>
      <c r="O53" s="37">
        <f>IFERROR($N53/$M53,"")</f>
        <v/>
      </c>
      <c r="P53" s="15" t="n"/>
      <c r="Q53" s="15" t="n"/>
      <c r="R53" s="15" t="n"/>
      <c r="S53" s="33" t="n"/>
      <c r="T53" s="13">
        <f>IF($I53="","",$I53-'Paramètres'!$B$2)</f>
        <v/>
      </c>
      <c r="U53" s="14">
        <f>IF($A53="","",IF($Q53="Retenu","Retenu",IF($I53="","Échéance absente",IF($I53&lt;'Paramètres'!$B$2,"Expiré",IF($I53&lt;='Paramètres'!$B$2+'Paramètres'!$B$3,"À traiter","Actif")))))</f>
        <v/>
      </c>
      <c r="V53" s="21" t="n"/>
    </row>
    <row r="54" ht="23" customHeight="1">
      <c r="A54" s="15" t="n"/>
      <c r="B54" s="15" t="n"/>
      <c r="C54" s="7">
        <f>IF($B54="","",IFERROR(_xlfn.XLOOKUP($B54,'Événements'!$A$4:$A$103,'Événements'!$B$4:$B$103),"Référence inconnue"))</f>
        <v/>
      </c>
      <c r="D54" s="15" t="n"/>
      <c r="E54" s="15" t="n"/>
      <c r="F54" s="16" t="n"/>
      <c r="G54" s="33" t="n"/>
      <c r="H54" s="33" t="n"/>
      <c r="I54" s="33" t="n"/>
      <c r="J54" s="34" t="n"/>
      <c r="K54" s="35" t="n"/>
      <c r="L54" s="31">
        <f>IF(OR($J54="",$K54=""),"",$J54*(1+$K54))</f>
        <v/>
      </c>
      <c r="M54" s="34" t="n"/>
      <c r="N54" s="31">
        <f>IF(OR($J54="",$M54=""),"",$J54-$M54)</f>
        <v/>
      </c>
      <c r="O54" s="36">
        <f>IFERROR($N54/$M54,"")</f>
        <v/>
      </c>
      <c r="P54" s="15" t="n"/>
      <c r="Q54" s="15" t="n"/>
      <c r="R54" s="15" t="n"/>
      <c r="S54" s="33" t="n"/>
      <c r="T54" s="9">
        <f>IF($I54="","",$I54-'Paramètres'!$B$2)</f>
        <v/>
      </c>
      <c r="U54" s="10">
        <f>IF($A54="","",IF($Q54="Retenu","Retenu",IF($I54="","Échéance absente",IF($I54&lt;'Paramètres'!$B$2,"Expiré",IF($I54&lt;='Paramètres'!$B$2+'Paramètres'!$B$3,"À traiter","Actif")))))</f>
        <v/>
      </c>
      <c r="V54" s="21" t="n"/>
    </row>
    <row r="55" ht="23" customHeight="1">
      <c r="A55" s="15" t="n"/>
      <c r="B55" s="15" t="n"/>
      <c r="C55" s="11">
        <f>IF($B55="","",IFERROR(_xlfn.XLOOKUP($B55,'Événements'!$A$4:$A$103,'Événements'!$B$4:$B$103),"Référence inconnue"))</f>
        <v/>
      </c>
      <c r="D55" s="15" t="n"/>
      <c r="E55" s="15" t="n"/>
      <c r="F55" s="16" t="n"/>
      <c r="G55" s="33" t="n"/>
      <c r="H55" s="33" t="n"/>
      <c r="I55" s="33" t="n"/>
      <c r="J55" s="34" t="n"/>
      <c r="K55" s="35" t="n"/>
      <c r="L55" s="32">
        <f>IF(OR($J55="",$K55=""),"",$J55*(1+$K55))</f>
        <v/>
      </c>
      <c r="M55" s="34" t="n"/>
      <c r="N55" s="32">
        <f>IF(OR($J55="",$M55=""),"",$J55-$M55)</f>
        <v/>
      </c>
      <c r="O55" s="37">
        <f>IFERROR($N55/$M55,"")</f>
        <v/>
      </c>
      <c r="P55" s="15" t="n"/>
      <c r="Q55" s="15" t="n"/>
      <c r="R55" s="15" t="n"/>
      <c r="S55" s="33" t="n"/>
      <c r="T55" s="13">
        <f>IF($I55="","",$I55-'Paramètres'!$B$2)</f>
        <v/>
      </c>
      <c r="U55" s="14">
        <f>IF($A55="","",IF($Q55="Retenu","Retenu",IF($I55="","Échéance absente",IF($I55&lt;'Paramètres'!$B$2,"Expiré",IF($I55&lt;='Paramètres'!$B$2+'Paramètres'!$B$3,"À traiter","Actif")))))</f>
        <v/>
      </c>
      <c r="V55" s="21" t="n"/>
    </row>
    <row r="56" ht="23" customHeight="1">
      <c r="A56" s="15" t="n"/>
      <c r="B56" s="15" t="n"/>
      <c r="C56" s="7">
        <f>IF($B56="","",IFERROR(_xlfn.XLOOKUP($B56,'Événements'!$A$4:$A$103,'Événements'!$B$4:$B$103),"Référence inconnue"))</f>
        <v/>
      </c>
      <c r="D56" s="15" t="n"/>
      <c r="E56" s="15" t="n"/>
      <c r="F56" s="16" t="n"/>
      <c r="G56" s="33" t="n"/>
      <c r="H56" s="33" t="n"/>
      <c r="I56" s="33" t="n"/>
      <c r="J56" s="34" t="n"/>
      <c r="K56" s="35" t="n"/>
      <c r="L56" s="31">
        <f>IF(OR($J56="",$K56=""),"",$J56*(1+$K56))</f>
        <v/>
      </c>
      <c r="M56" s="34" t="n"/>
      <c r="N56" s="31">
        <f>IF(OR($J56="",$M56=""),"",$J56-$M56)</f>
        <v/>
      </c>
      <c r="O56" s="36">
        <f>IFERROR($N56/$M56,"")</f>
        <v/>
      </c>
      <c r="P56" s="15" t="n"/>
      <c r="Q56" s="15" t="n"/>
      <c r="R56" s="15" t="n"/>
      <c r="S56" s="33" t="n"/>
      <c r="T56" s="9">
        <f>IF($I56="","",$I56-'Paramètres'!$B$2)</f>
        <v/>
      </c>
      <c r="U56" s="10">
        <f>IF($A56="","",IF($Q56="Retenu","Retenu",IF($I56="","Échéance absente",IF($I56&lt;'Paramètres'!$B$2,"Expiré",IF($I56&lt;='Paramètres'!$B$2+'Paramètres'!$B$3,"À traiter","Actif")))))</f>
        <v/>
      </c>
      <c r="V56" s="21" t="n"/>
    </row>
    <row r="57" ht="23" customHeight="1">
      <c r="A57" s="15" t="n"/>
      <c r="B57" s="15" t="n"/>
      <c r="C57" s="11">
        <f>IF($B57="","",IFERROR(_xlfn.XLOOKUP($B57,'Événements'!$A$4:$A$103,'Événements'!$B$4:$B$103),"Référence inconnue"))</f>
        <v/>
      </c>
      <c r="D57" s="15" t="n"/>
      <c r="E57" s="15" t="n"/>
      <c r="F57" s="16" t="n"/>
      <c r="G57" s="33" t="n"/>
      <c r="H57" s="33" t="n"/>
      <c r="I57" s="33" t="n"/>
      <c r="J57" s="34" t="n"/>
      <c r="K57" s="35" t="n"/>
      <c r="L57" s="32">
        <f>IF(OR($J57="",$K57=""),"",$J57*(1+$K57))</f>
        <v/>
      </c>
      <c r="M57" s="34" t="n"/>
      <c r="N57" s="32">
        <f>IF(OR($J57="",$M57=""),"",$J57-$M57)</f>
        <v/>
      </c>
      <c r="O57" s="37">
        <f>IFERROR($N57/$M57,"")</f>
        <v/>
      </c>
      <c r="P57" s="15" t="n"/>
      <c r="Q57" s="15" t="n"/>
      <c r="R57" s="15" t="n"/>
      <c r="S57" s="33" t="n"/>
      <c r="T57" s="13">
        <f>IF($I57="","",$I57-'Paramètres'!$B$2)</f>
        <v/>
      </c>
      <c r="U57" s="14">
        <f>IF($A57="","",IF($Q57="Retenu","Retenu",IF($I57="","Échéance absente",IF($I57&lt;'Paramètres'!$B$2,"Expiré",IF($I57&lt;='Paramètres'!$B$2+'Paramètres'!$B$3,"À traiter","Actif")))))</f>
        <v/>
      </c>
      <c r="V57" s="21" t="n"/>
    </row>
    <row r="58" ht="23" customHeight="1">
      <c r="A58" s="15" t="n"/>
      <c r="B58" s="15" t="n"/>
      <c r="C58" s="7">
        <f>IF($B58="","",IFERROR(_xlfn.XLOOKUP($B58,'Événements'!$A$4:$A$103,'Événements'!$B$4:$B$103),"Référence inconnue"))</f>
        <v/>
      </c>
      <c r="D58" s="15" t="n"/>
      <c r="E58" s="15" t="n"/>
      <c r="F58" s="16" t="n"/>
      <c r="G58" s="33" t="n"/>
      <c r="H58" s="33" t="n"/>
      <c r="I58" s="33" t="n"/>
      <c r="J58" s="34" t="n"/>
      <c r="K58" s="35" t="n"/>
      <c r="L58" s="31">
        <f>IF(OR($J58="",$K58=""),"",$J58*(1+$K58))</f>
        <v/>
      </c>
      <c r="M58" s="34" t="n"/>
      <c r="N58" s="31">
        <f>IF(OR($J58="",$M58=""),"",$J58-$M58)</f>
        <v/>
      </c>
      <c r="O58" s="36">
        <f>IFERROR($N58/$M58,"")</f>
        <v/>
      </c>
      <c r="P58" s="15" t="n"/>
      <c r="Q58" s="15" t="n"/>
      <c r="R58" s="15" t="n"/>
      <c r="S58" s="33" t="n"/>
      <c r="T58" s="9">
        <f>IF($I58="","",$I58-'Paramètres'!$B$2)</f>
        <v/>
      </c>
      <c r="U58" s="10">
        <f>IF($A58="","",IF($Q58="Retenu","Retenu",IF($I58="","Échéance absente",IF($I58&lt;'Paramètres'!$B$2,"Expiré",IF($I58&lt;='Paramètres'!$B$2+'Paramètres'!$B$3,"À traiter","Actif")))))</f>
        <v/>
      </c>
      <c r="V58" s="21" t="n"/>
    </row>
    <row r="59" ht="23" customHeight="1">
      <c r="A59" s="15" t="n"/>
      <c r="B59" s="15" t="n"/>
      <c r="C59" s="11">
        <f>IF($B59="","",IFERROR(_xlfn.XLOOKUP($B59,'Événements'!$A$4:$A$103,'Événements'!$B$4:$B$103),"Référence inconnue"))</f>
        <v/>
      </c>
      <c r="D59" s="15" t="n"/>
      <c r="E59" s="15" t="n"/>
      <c r="F59" s="16" t="n"/>
      <c r="G59" s="33" t="n"/>
      <c r="H59" s="33" t="n"/>
      <c r="I59" s="33" t="n"/>
      <c r="J59" s="34" t="n"/>
      <c r="K59" s="35" t="n"/>
      <c r="L59" s="32">
        <f>IF(OR($J59="",$K59=""),"",$J59*(1+$K59))</f>
        <v/>
      </c>
      <c r="M59" s="34" t="n"/>
      <c r="N59" s="32">
        <f>IF(OR($J59="",$M59=""),"",$J59-$M59)</f>
        <v/>
      </c>
      <c r="O59" s="37">
        <f>IFERROR($N59/$M59,"")</f>
        <v/>
      </c>
      <c r="P59" s="15" t="n"/>
      <c r="Q59" s="15" t="n"/>
      <c r="R59" s="15" t="n"/>
      <c r="S59" s="33" t="n"/>
      <c r="T59" s="13">
        <f>IF($I59="","",$I59-'Paramètres'!$B$2)</f>
        <v/>
      </c>
      <c r="U59" s="14">
        <f>IF($A59="","",IF($Q59="Retenu","Retenu",IF($I59="","Échéance absente",IF($I59&lt;'Paramètres'!$B$2,"Expiré",IF($I59&lt;='Paramètres'!$B$2+'Paramètres'!$B$3,"À traiter","Actif")))))</f>
        <v/>
      </c>
      <c r="V59" s="21" t="n"/>
    </row>
    <row r="60" ht="23" customHeight="1">
      <c r="A60" s="15" t="n"/>
      <c r="B60" s="15" t="n"/>
      <c r="C60" s="7">
        <f>IF($B60="","",IFERROR(_xlfn.XLOOKUP($B60,'Événements'!$A$4:$A$103,'Événements'!$B$4:$B$103),"Référence inconnue"))</f>
        <v/>
      </c>
      <c r="D60" s="15" t="n"/>
      <c r="E60" s="15" t="n"/>
      <c r="F60" s="16" t="n"/>
      <c r="G60" s="33" t="n"/>
      <c r="H60" s="33" t="n"/>
      <c r="I60" s="33" t="n"/>
      <c r="J60" s="34" t="n"/>
      <c r="K60" s="35" t="n"/>
      <c r="L60" s="31">
        <f>IF(OR($J60="",$K60=""),"",$J60*(1+$K60))</f>
        <v/>
      </c>
      <c r="M60" s="34" t="n"/>
      <c r="N60" s="31">
        <f>IF(OR($J60="",$M60=""),"",$J60-$M60)</f>
        <v/>
      </c>
      <c r="O60" s="36">
        <f>IFERROR($N60/$M60,"")</f>
        <v/>
      </c>
      <c r="P60" s="15" t="n"/>
      <c r="Q60" s="15" t="n"/>
      <c r="R60" s="15" t="n"/>
      <c r="S60" s="33" t="n"/>
      <c r="T60" s="9">
        <f>IF($I60="","",$I60-'Paramètres'!$B$2)</f>
        <v/>
      </c>
      <c r="U60" s="10">
        <f>IF($A60="","",IF($Q60="Retenu","Retenu",IF($I60="","Échéance absente",IF($I60&lt;'Paramètres'!$B$2,"Expiré",IF($I60&lt;='Paramètres'!$B$2+'Paramètres'!$B$3,"À traiter","Actif")))))</f>
        <v/>
      </c>
      <c r="V60" s="21" t="n"/>
    </row>
    <row r="61" ht="23" customHeight="1">
      <c r="A61" s="15" t="n"/>
      <c r="B61" s="15" t="n"/>
      <c r="C61" s="11">
        <f>IF($B61="","",IFERROR(_xlfn.XLOOKUP($B61,'Événements'!$A$4:$A$103,'Événements'!$B$4:$B$103),"Référence inconnue"))</f>
        <v/>
      </c>
      <c r="D61" s="15" t="n"/>
      <c r="E61" s="15" t="n"/>
      <c r="F61" s="16" t="n"/>
      <c r="G61" s="33" t="n"/>
      <c r="H61" s="33" t="n"/>
      <c r="I61" s="33" t="n"/>
      <c r="J61" s="34" t="n"/>
      <c r="K61" s="35" t="n"/>
      <c r="L61" s="32">
        <f>IF(OR($J61="",$K61=""),"",$J61*(1+$K61))</f>
        <v/>
      </c>
      <c r="M61" s="34" t="n"/>
      <c r="N61" s="32">
        <f>IF(OR($J61="",$M61=""),"",$J61-$M61)</f>
        <v/>
      </c>
      <c r="O61" s="37">
        <f>IFERROR($N61/$M61,"")</f>
        <v/>
      </c>
      <c r="P61" s="15" t="n"/>
      <c r="Q61" s="15" t="n"/>
      <c r="R61" s="15" t="n"/>
      <c r="S61" s="33" t="n"/>
      <c r="T61" s="13">
        <f>IF($I61="","",$I61-'Paramètres'!$B$2)</f>
        <v/>
      </c>
      <c r="U61" s="14">
        <f>IF($A61="","",IF($Q61="Retenu","Retenu",IF($I61="","Échéance absente",IF($I61&lt;'Paramètres'!$B$2,"Expiré",IF($I61&lt;='Paramètres'!$B$2+'Paramètres'!$B$3,"À traiter","Actif")))))</f>
        <v/>
      </c>
      <c r="V61" s="21" t="n"/>
    </row>
    <row r="62" ht="23" customHeight="1">
      <c r="A62" s="15" t="n"/>
      <c r="B62" s="15" t="n"/>
      <c r="C62" s="7">
        <f>IF($B62="","",IFERROR(_xlfn.XLOOKUP($B62,'Événements'!$A$4:$A$103,'Événements'!$B$4:$B$103),"Référence inconnue"))</f>
        <v/>
      </c>
      <c r="D62" s="15" t="n"/>
      <c r="E62" s="15" t="n"/>
      <c r="F62" s="16" t="n"/>
      <c r="G62" s="33" t="n"/>
      <c r="H62" s="33" t="n"/>
      <c r="I62" s="33" t="n"/>
      <c r="J62" s="34" t="n"/>
      <c r="K62" s="35" t="n"/>
      <c r="L62" s="31">
        <f>IF(OR($J62="",$K62=""),"",$J62*(1+$K62))</f>
        <v/>
      </c>
      <c r="M62" s="34" t="n"/>
      <c r="N62" s="31">
        <f>IF(OR($J62="",$M62=""),"",$J62-$M62)</f>
        <v/>
      </c>
      <c r="O62" s="36">
        <f>IFERROR($N62/$M62,"")</f>
        <v/>
      </c>
      <c r="P62" s="15" t="n"/>
      <c r="Q62" s="15" t="n"/>
      <c r="R62" s="15" t="n"/>
      <c r="S62" s="33" t="n"/>
      <c r="T62" s="9">
        <f>IF($I62="","",$I62-'Paramètres'!$B$2)</f>
        <v/>
      </c>
      <c r="U62" s="10">
        <f>IF($A62="","",IF($Q62="Retenu","Retenu",IF($I62="","Échéance absente",IF($I62&lt;'Paramètres'!$B$2,"Expiré",IF($I62&lt;='Paramètres'!$B$2+'Paramètres'!$B$3,"À traiter","Actif")))))</f>
        <v/>
      </c>
      <c r="V62" s="21" t="n"/>
    </row>
    <row r="63" ht="23" customHeight="1">
      <c r="A63" s="15" t="n"/>
      <c r="B63" s="15" t="n"/>
      <c r="C63" s="11">
        <f>IF($B63="","",IFERROR(_xlfn.XLOOKUP($B63,'Événements'!$A$4:$A$103,'Événements'!$B$4:$B$103),"Référence inconnue"))</f>
        <v/>
      </c>
      <c r="D63" s="15" t="n"/>
      <c r="E63" s="15" t="n"/>
      <c r="F63" s="16" t="n"/>
      <c r="G63" s="33" t="n"/>
      <c r="H63" s="33" t="n"/>
      <c r="I63" s="33" t="n"/>
      <c r="J63" s="34" t="n"/>
      <c r="K63" s="35" t="n"/>
      <c r="L63" s="32">
        <f>IF(OR($J63="",$K63=""),"",$J63*(1+$K63))</f>
        <v/>
      </c>
      <c r="M63" s="34" t="n"/>
      <c r="N63" s="32">
        <f>IF(OR($J63="",$M63=""),"",$J63-$M63)</f>
        <v/>
      </c>
      <c r="O63" s="37">
        <f>IFERROR($N63/$M63,"")</f>
        <v/>
      </c>
      <c r="P63" s="15" t="n"/>
      <c r="Q63" s="15" t="n"/>
      <c r="R63" s="15" t="n"/>
      <c r="S63" s="33" t="n"/>
      <c r="T63" s="13">
        <f>IF($I63="","",$I63-'Paramètres'!$B$2)</f>
        <v/>
      </c>
      <c r="U63" s="14">
        <f>IF($A63="","",IF($Q63="Retenu","Retenu",IF($I63="","Échéance absente",IF($I63&lt;'Paramètres'!$B$2,"Expiré",IF($I63&lt;='Paramètres'!$B$2+'Paramètres'!$B$3,"À traiter","Actif")))))</f>
        <v/>
      </c>
      <c r="V63" s="21" t="n"/>
    </row>
    <row r="64" ht="23" customHeight="1">
      <c r="A64" s="15" t="n"/>
      <c r="B64" s="15" t="n"/>
      <c r="C64" s="7">
        <f>IF($B64="","",IFERROR(_xlfn.XLOOKUP($B64,'Événements'!$A$4:$A$103,'Événements'!$B$4:$B$103),"Référence inconnue"))</f>
        <v/>
      </c>
      <c r="D64" s="15" t="n"/>
      <c r="E64" s="15" t="n"/>
      <c r="F64" s="16" t="n"/>
      <c r="G64" s="33" t="n"/>
      <c r="H64" s="33" t="n"/>
      <c r="I64" s="33" t="n"/>
      <c r="J64" s="34" t="n"/>
      <c r="K64" s="35" t="n"/>
      <c r="L64" s="31">
        <f>IF(OR($J64="",$K64=""),"",$J64*(1+$K64))</f>
        <v/>
      </c>
      <c r="M64" s="34" t="n"/>
      <c r="N64" s="31">
        <f>IF(OR($J64="",$M64=""),"",$J64-$M64)</f>
        <v/>
      </c>
      <c r="O64" s="36">
        <f>IFERROR($N64/$M64,"")</f>
        <v/>
      </c>
      <c r="P64" s="15" t="n"/>
      <c r="Q64" s="15" t="n"/>
      <c r="R64" s="15" t="n"/>
      <c r="S64" s="33" t="n"/>
      <c r="T64" s="9">
        <f>IF($I64="","",$I64-'Paramètres'!$B$2)</f>
        <v/>
      </c>
      <c r="U64" s="10">
        <f>IF($A64="","",IF($Q64="Retenu","Retenu",IF($I64="","Échéance absente",IF($I64&lt;'Paramètres'!$B$2,"Expiré",IF($I64&lt;='Paramètres'!$B$2+'Paramètres'!$B$3,"À traiter","Actif")))))</f>
        <v/>
      </c>
      <c r="V64" s="21" t="n"/>
    </row>
    <row r="65" ht="23" customHeight="1">
      <c r="A65" s="15" t="n"/>
      <c r="B65" s="15" t="n"/>
      <c r="C65" s="11">
        <f>IF($B65="","",IFERROR(_xlfn.XLOOKUP($B65,'Événements'!$A$4:$A$103,'Événements'!$B$4:$B$103),"Référence inconnue"))</f>
        <v/>
      </c>
      <c r="D65" s="15" t="n"/>
      <c r="E65" s="15" t="n"/>
      <c r="F65" s="16" t="n"/>
      <c r="G65" s="33" t="n"/>
      <c r="H65" s="33" t="n"/>
      <c r="I65" s="33" t="n"/>
      <c r="J65" s="34" t="n"/>
      <c r="K65" s="35" t="n"/>
      <c r="L65" s="32">
        <f>IF(OR($J65="",$K65=""),"",$J65*(1+$K65))</f>
        <v/>
      </c>
      <c r="M65" s="34" t="n"/>
      <c r="N65" s="32">
        <f>IF(OR($J65="",$M65=""),"",$J65-$M65)</f>
        <v/>
      </c>
      <c r="O65" s="37">
        <f>IFERROR($N65/$M65,"")</f>
        <v/>
      </c>
      <c r="P65" s="15" t="n"/>
      <c r="Q65" s="15" t="n"/>
      <c r="R65" s="15" t="n"/>
      <c r="S65" s="33" t="n"/>
      <c r="T65" s="13">
        <f>IF($I65="","",$I65-'Paramètres'!$B$2)</f>
        <v/>
      </c>
      <c r="U65" s="14">
        <f>IF($A65="","",IF($Q65="Retenu","Retenu",IF($I65="","Échéance absente",IF($I65&lt;'Paramètres'!$B$2,"Expiré",IF($I65&lt;='Paramètres'!$B$2+'Paramètres'!$B$3,"À traiter","Actif")))))</f>
        <v/>
      </c>
      <c r="V65" s="21" t="n"/>
    </row>
    <row r="66" ht="23" customHeight="1">
      <c r="A66" s="15" t="n"/>
      <c r="B66" s="15" t="n"/>
      <c r="C66" s="7">
        <f>IF($B66="","",IFERROR(_xlfn.XLOOKUP($B66,'Événements'!$A$4:$A$103,'Événements'!$B$4:$B$103),"Référence inconnue"))</f>
        <v/>
      </c>
      <c r="D66" s="15" t="n"/>
      <c r="E66" s="15" t="n"/>
      <c r="F66" s="16" t="n"/>
      <c r="G66" s="33" t="n"/>
      <c r="H66" s="33" t="n"/>
      <c r="I66" s="33" t="n"/>
      <c r="J66" s="34" t="n"/>
      <c r="K66" s="35" t="n"/>
      <c r="L66" s="31">
        <f>IF(OR($J66="",$K66=""),"",$J66*(1+$K66))</f>
        <v/>
      </c>
      <c r="M66" s="34" t="n"/>
      <c r="N66" s="31">
        <f>IF(OR($J66="",$M66=""),"",$J66-$M66)</f>
        <v/>
      </c>
      <c r="O66" s="36">
        <f>IFERROR($N66/$M66,"")</f>
        <v/>
      </c>
      <c r="P66" s="15" t="n"/>
      <c r="Q66" s="15" t="n"/>
      <c r="R66" s="15" t="n"/>
      <c r="S66" s="33" t="n"/>
      <c r="T66" s="9">
        <f>IF($I66="","",$I66-'Paramètres'!$B$2)</f>
        <v/>
      </c>
      <c r="U66" s="10">
        <f>IF($A66="","",IF($Q66="Retenu","Retenu",IF($I66="","Échéance absente",IF($I66&lt;'Paramètres'!$B$2,"Expiré",IF($I66&lt;='Paramètres'!$B$2+'Paramètres'!$B$3,"À traiter","Actif")))))</f>
        <v/>
      </c>
      <c r="V66" s="21" t="n"/>
    </row>
    <row r="67" ht="23" customHeight="1">
      <c r="A67" s="15" t="n"/>
      <c r="B67" s="15" t="n"/>
      <c r="C67" s="11">
        <f>IF($B67="","",IFERROR(_xlfn.XLOOKUP($B67,'Événements'!$A$4:$A$103,'Événements'!$B$4:$B$103),"Référence inconnue"))</f>
        <v/>
      </c>
      <c r="D67" s="15" t="n"/>
      <c r="E67" s="15" t="n"/>
      <c r="F67" s="16" t="n"/>
      <c r="G67" s="33" t="n"/>
      <c r="H67" s="33" t="n"/>
      <c r="I67" s="33" t="n"/>
      <c r="J67" s="34" t="n"/>
      <c r="K67" s="35" t="n"/>
      <c r="L67" s="32">
        <f>IF(OR($J67="",$K67=""),"",$J67*(1+$K67))</f>
        <v/>
      </c>
      <c r="M67" s="34" t="n"/>
      <c r="N67" s="32">
        <f>IF(OR($J67="",$M67=""),"",$J67-$M67)</f>
        <v/>
      </c>
      <c r="O67" s="37">
        <f>IFERROR($N67/$M67,"")</f>
        <v/>
      </c>
      <c r="P67" s="15" t="n"/>
      <c r="Q67" s="15" t="n"/>
      <c r="R67" s="15" t="n"/>
      <c r="S67" s="33" t="n"/>
      <c r="T67" s="13">
        <f>IF($I67="","",$I67-'Paramètres'!$B$2)</f>
        <v/>
      </c>
      <c r="U67" s="14">
        <f>IF($A67="","",IF($Q67="Retenu","Retenu",IF($I67="","Échéance absente",IF($I67&lt;'Paramètres'!$B$2,"Expiré",IF($I67&lt;='Paramètres'!$B$2+'Paramètres'!$B$3,"À traiter","Actif")))))</f>
        <v/>
      </c>
      <c r="V67" s="21" t="n"/>
    </row>
    <row r="68" ht="23" customHeight="1">
      <c r="A68" s="15" t="n"/>
      <c r="B68" s="15" t="n"/>
      <c r="C68" s="7">
        <f>IF($B68="","",IFERROR(_xlfn.XLOOKUP($B68,'Événements'!$A$4:$A$103,'Événements'!$B$4:$B$103),"Référence inconnue"))</f>
        <v/>
      </c>
      <c r="D68" s="15" t="n"/>
      <c r="E68" s="15" t="n"/>
      <c r="F68" s="16" t="n"/>
      <c r="G68" s="33" t="n"/>
      <c r="H68" s="33" t="n"/>
      <c r="I68" s="33" t="n"/>
      <c r="J68" s="34" t="n"/>
      <c r="K68" s="35" t="n"/>
      <c r="L68" s="31">
        <f>IF(OR($J68="",$K68=""),"",$J68*(1+$K68))</f>
        <v/>
      </c>
      <c r="M68" s="34" t="n"/>
      <c r="N68" s="31">
        <f>IF(OR($J68="",$M68=""),"",$J68-$M68)</f>
        <v/>
      </c>
      <c r="O68" s="36">
        <f>IFERROR($N68/$M68,"")</f>
        <v/>
      </c>
      <c r="P68" s="15" t="n"/>
      <c r="Q68" s="15" t="n"/>
      <c r="R68" s="15" t="n"/>
      <c r="S68" s="33" t="n"/>
      <c r="T68" s="9">
        <f>IF($I68="","",$I68-'Paramètres'!$B$2)</f>
        <v/>
      </c>
      <c r="U68" s="10">
        <f>IF($A68="","",IF($Q68="Retenu","Retenu",IF($I68="","Échéance absente",IF($I68&lt;'Paramètres'!$B$2,"Expiré",IF($I68&lt;='Paramètres'!$B$2+'Paramètres'!$B$3,"À traiter","Actif")))))</f>
        <v/>
      </c>
      <c r="V68" s="21" t="n"/>
    </row>
    <row r="69" ht="23" customHeight="1">
      <c r="A69" s="15" t="n"/>
      <c r="B69" s="15" t="n"/>
      <c r="C69" s="11">
        <f>IF($B69="","",IFERROR(_xlfn.XLOOKUP($B69,'Événements'!$A$4:$A$103,'Événements'!$B$4:$B$103),"Référence inconnue"))</f>
        <v/>
      </c>
      <c r="D69" s="15" t="n"/>
      <c r="E69" s="15" t="n"/>
      <c r="F69" s="16" t="n"/>
      <c r="G69" s="33" t="n"/>
      <c r="H69" s="33" t="n"/>
      <c r="I69" s="33" t="n"/>
      <c r="J69" s="34" t="n"/>
      <c r="K69" s="35" t="n"/>
      <c r="L69" s="32">
        <f>IF(OR($J69="",$K69=""),"",$J69*(1+$K69))</f>
        <v/>
      </c>
      <c r="M69" s="34" t="n"/>
      <c r="N69" s="32">
        <f>IF(OR($J69="",$M69=""),"",$J69-$M69)</f>
        <v/>
      </c>
      <c r="O69" s="37">
        <f>IFERROR($N69/$M69,"")</f>
        <v/>
      </c>
      <c r="P69" s="15" t="n"/>
      <c r="Q69" s="15" t="n"/>
      <c r="R69" s="15" t="n"/>
      <c r="S69" s="33" t="n"/>
      <c r="T69" s="13">
        <f>IF($I69="","",$I69-'Paramètres'!$B$2)</f>
        <v/>
      </c>
      <c r="U69" s="14">
        <f>IF($A69="","",IF($Q69="Retenu","Retenu",IF($I69="","Échéance absente",IF($I69&lt;'Paramètres'!$B$2,"Expiré",IF($I69&lt;='Paramètres'!$B$2+'Paramètres'!$B$3,"À traiter","Actif")))))</f>
        <v/>
      </c>
      <c r="V69" s="21" t="n"/>
    </row>
    <row r="70" ht="23" customHeight="1">
      <c r="A70" s="15" t="n"/>
      <c r="B70" s="15" t="n"/>
      <c r="C70" s="7">
        <f>IF($B70="","",IFERROR(_xlfn.XLOOKUP($B70,'Événements'!$A$4:$A$103,'Événements'!$B$4:$B$103),"Référence inconnue"))</f>
        <v/>
      </c>
      <c r="D70" s="15" t="n"/>
      <c r="E70" s="15" t="n"/>
      <c r="F70" s="16" t="n"/>
      <c r="G70" s="33" t="n"/>
      <c r="H70" s="33" t="n"/>
      <c r="I70" s="33" t="n"/>
      <c r="J70" s="34" t="n"/>
      <c r="K70" s="35" t="n"/>
      <c r="L70" s="31">
        <f>IF(OR($J70="",$K70=""),"",$J70*(1+$K70))</f>
        <v/>
      </c>
      <c r="M70" s="34" t="n"/>
      <c r="N70" s="31">
        <f>IF(OR($J70="",$M70=""),"",$J70-$M70)</f>
        <v/>
      </c>
      <c r="O70" s="36">
        <f>IFERROR($N70/$M70,"")</f>
        <v/>
      </c>
      <c r="P70" s="15" t="n"/>
      <c r="Q70" s="15" t="n"/>
      <c r="R70" s="15" t="n"/>
      <c r="S70" s="33" t="n"/>
      <c r="T70" s="9">
        <f>IF($I70="","",$I70-'Paramètres'!$B$2)</f>
        <v/>
      </c>
      <c r="U70" s="10">
        <f>IF($A70="","",IF($Q70="Retenu","Retenu",IF($I70="","Échéance absente",IF($I70&lt;'Paramètres'!$B$2,"Expiré",IF($I70&lt;='Paramètres'!$B$2+'Paramètres'!$B$3,"À traiter","Actif")))))</f>
        <v/>
      </c>
      <c r="V70" s="21" t="n"/>
    </row>
    <row r="71" ht="23" customHeight="1">
      <c r="A71" s="15" t="n"/>
      <c r="B71" s="15" t="n"/>
      <c r="C71" s="11">
        <f>IF($B71="","",IFERROR(_xlfn.XLOOKUP($B71,'Événements'!$A$4:$A$103,'Événements'!$B$4:$B$103),"Référence inconnue"))</f>
        <v/>
      </c>
      <c r="D71" s="15" t="n"/>
      <c r="E71" s="15" t="n"/>
      <c r="F71" s="16" t="n"/>
      <c r="G71" s="33" t="n"/>
      <c r="H71" s="33" t="n"/>
      <c r="I71" s="33" t="n"/>
      <c r="J71" s="34" t="n"/>
      <c r="K71" s="35" t="n"/>
      <c r="L71" s="32">
        <f>IF(OR($J71="",$K71=""),"",$J71*(1+$K71))</f>
        <v/>
      </c>
      <c r="M71" s="34" t="n"/>
      <c r="N71" s="32">
        <f>IF(OR($J71="",$M71=""),"",$J71-$M71)</f>
        <v/>
      </c>
      <c r="O71" s="37">
        <f>IFERROR($N71/$M71,"")</f>
        <v/>
      </c>
      <c r="P71" s="15" t="n"/>
      <c r="Q71" s="15" t="n"/>
      <c r="R71" s="15" t="n"/>
      <c r="S71" s="33" t="n"/>
      <c r="T71" s="13">
        <f>IF($I71="","",$I71-'Paramètres'!$B$2)</f>
        <v/>
      </c>
      <c r="U71" s="14">
        <f>IF($A71="","",IF($Q71="Retenu","Retenu",IF($I71="","Échéance absente",IF($I71&lt;'Paramètres'!$B$2,"Expiré",IF($I71&lt;='Paramètres'!$B$2+'Paramètres'!$B$3,"À traiter","Actif")))))</f>
        <v/>
      </c>
      <c r="V71" s="21" t="n"/>
    </row>
    <row r="72" ht="23" customHeight="1">
      <c r="A72" s="15" t="n"/>
      <c r="B72" s="15" t="n"/>
      <c r="C72" s="7">
        <f>IF($B72="","",IFERROR(_xlfn.XLOOKUP($B72,'Événements'!$A$4:$A$103,'Événements'!$B$4:$B$103),"Référence inconnue"))</f>
        <v/>
      </c>
      <c r="D72" s="15" t="n"/>
      <c r="E72" s="15" t="n"/>
      <c r="F72" s="16" t="n"/>
      <c r="G72" s="33" t="n"/>
      <c r="H72" s="33" t="n"/>
      <c r="I72" s="33" t="n"/>
      <c r="J72" s="34" t="n"/>
      <c r="K72" s="35" t="n"/>
      <c r="L72" s="31">
        <f>IF(OR($J72="",$K72=""),"",$J72*(1+$K72))</f>
        <v/>
      </c>
      <c r="M72" s="34" t="n"/>
      <c r="N72" s="31">
        <f>IF(OR($J72="",$M72=""),"",$J72-$M72)</f>
        <v/>
      </c>
      <c r="O72" s="36">
        <f>IFERROR($N72/$M72,"")</f>
        <v/>
      </c>
      <c r="P72" s="15" t="n"/>
      <c r="Q72" s="15" t="n"/>
      <c r="R72" s="15" t="n"/>
      <c r="S72" s="33" t="n"/>
      <c r="T72" s="9">
        <f>IF($I72="","",$I72-'Paramètres'!$B$2)</f>
        <v/>
      </c>
      <c r="U72" s="10">
        <f>IF($A72="","",IF($Q72="Retenu","Retenu",IF($I72="","Échéance absente",IF($I72&lt;'Paramètres'!$B$2,"Expiré",IF($I72&lt;='Paramètres'!$B$2+'Paramètres'!$B$3,"À traiter","Actif")))))</f>
        <v/>
      </c>
      <c r="V72" s="21" t="n"/>
    </row>
    <row r="73" ht="23" customHeight="1">
      <c r="A73" s="15" t="n"/>
      <c r="B73" s="15" t="n"/>
      <c r="C73" s="11">
        <f>IF($B73="","",IFERROR(_xlfn.XLOOKUP($B73,'Événements'!$A$4:$A$103,'Événements'!$B$4:$B$103),"Référence inconnue"))</f>
        <v/>
      </c>
      <c r="D73" s="15" t="n"/>
      <c r="E73" s="15" t="n"/>
      <c r="F73" s="16" t="n"/>
      <c r="G73" s="33" t="n"/>
      <c r="H73" s="33" t="n"/>
      <c r="I73" s="33" t="n"/>
      <c r="J73" s="34" t="n"/>
      <c r="K73" s="35" t="n"/>
      <c r="L73" s="32">
        <f>IF(OR($J73="",$K73=""),"",$J73*(1+$K73))</f>
        <v/>
      </c>
      <c r="M73" s="34" t="n"/>
      <c r="N73" s="32">
        <f>IF(OR($J73="",$M73=""),"",$J73-$M73)</f>
        <v/>
      </c>
      <c r="O73" s="37">
        <f>IFERROR($N73/$M73,"")</f>
        <v/>
      </c>
      <c r="P73" s="15" t="n"/>
      <c r="Q73" s="15" t="n"/>
      <c r="R73" s="15" t="n"/>
      <c r="S73" s="33" t="n"/>
      <c r="T73" s="13">
        <f>IF($I73="","",$I73-'Paramètres'!$B$2)</f>
        <v/>
      </c>
      <c r="U73" s="14">
        <f>IF($A73="","",IF($Q73="Retenu","Retenu",IF($I73="","Échéance absente",IF($I73&lt;'Paramètres'!$B$2,"Expiré",IF($I73&lt;='Paramètres'!$B$2+'Paramètres'!$B$3,"À traiter","Actif")))))</f>
        <v/>
      </c>
      <c r="V73" s="21" t="n"/>
    </row>
    <row r="74" ht="23" customHeight="1">
      <c r="A74" s="15" t="n"/>
      <c r="B74" s="15" t="n"/>
      <c r="C74" s="7">
        <f>IF($B74="","",IFERROR(_xlfn.XLOOKUP($B74,'Événements'!$A$4:$A$103,'Événements'!$B$4:$B$103),"Référence inconnue"))</f>
        <v/>
      </c>
      <c r="D74" s="15" t="n"/>
      <c r="E74" s="15" t="n"/>
      <c r="F74" s="16" t="n"/>
      <c r="G74" s="33" t="n"/>
      <c r="H74" s="33" t="n"/>
      <c r="I74" s="33" t="n"/>
      <c r="J74" s="34" t="n"/>
      <c r="K74" s="35" t="n"/>
      <c r="L74" s="31">
        <f>IF(OR($J74="",$K74=""),"",$J74*(1+$K74))</f>
        <v/>
      </c>
      <c r="M74" s="34" t="n"/>
      <c r="N74" s="31">
        <f>IF(OR($J74="",$M74=""),"",$J74-$M74)</f>
        <v/>
      </c>
      <c r="O74" s="36">
        <f>IFERROR($N74/$M74,"")</f>
        <v/>
      </c>
      <c r="P74" s="15" t="n"/>
      <c r="Q74" s="15" t="n"/>
      <c r="R74" s="15" t="n"/>
      <c r="S74" s="33" t="n"/>
      <c r="T74" s="9">
        <f>IF($I74="","",$I74-'Paramètres'!$B$2)</f>
        <v/>
      </c>
      <c r="U74" s="10">
        <f>IF($A74="","",IF($Q74="Retenu","Retenu",IF($I74="","Échéance absente",IF($I74&lt;'Paramètres'!$B$2,"Expiré",IF($I74&lt;='Paramètres'!$B$2+'Paramètres'!$B$3,"À traiter","Actif")))))</f>
        <v/>
      </c>
      <c r="V74" s="21" t="n"/>
    </row>
    <row r="75" ht="23" customHeight="1">
      <c r="A75" s="15" t="n"/>
      <c r="B75" s="15" t="n"/>
      <c r="C75" s="11">
        <f>IF($B75="","",IFERROR(_xlfn.XLOOKUP($B75,'Événements'!$A$4:$A$103,'Événements'!$B$4:$B$103),"Référence inconnue"))</f>
        <v/>
      </c>
      <c r="D75" s="15" t="n"/>
      <c r="E75" s="15" t="n"/>
      <c r="F75" s="16" t="n"/>
      <c r="G75" s="33" t="n"/>
      <c r="H75" s="33" t="n"/>
      <c r="I75" s="33" t="n"/>
      <c r="J75" s="34" t="n"/>
      <c r="K75" s="35" t="n"/>
      <c r="L75" s="32">
        <f>IF(OR($J75="",$K75=""),"",$J75*(1+$K75))</f>
        <v/>
      </c>
      <c r="M75" s="34" t="n"/>
      <c r="N75" s="32">
        <f>IF(OR($J75="",$M75=""),"",$J75-$M75)</f>
        <v/>
      </c>
      <c r="O75" s="37">
        <f>IFERROR($N75/$M75,"")</f>
        <v/>
      </c>
      <c r="P75" s="15" t="n"/>
      <c r="Q75" s="15" t="n"/>
      <c r="R75" s="15" t="n"/>
      <c r="S75" s="33" t="n"/>
      <c r="T75" s="13">
        <f>IF($I75="","",$I75-'Paramètres'!$B$2)</f>
        <v/>
      </c>
      <c r="U75" s="14">
        <f>IF($A75="","",IF($Q75="Retenu","Retenu",IF($I75="","Échéance absente",IF($I75&lt;'Paramètres'!$B$2,"Expiré",IF($I75&lt;='Paramètres'!$B$2+'Paramètres'!$B$3,"À traiter","Actif")))))</f>
        <v/>
      </c>
      <c r="V75" s="21" t="n"/>
    </row>
    <row r="76" ht="23" customHeight="1">
      <c r="A76" s="15" t="n"/>
      <c r="B76" s="15" t="n"/>
      <c r="C76" s="7">
        <f>IF($B76="","",IFERROR(_xlfn.XLOOKUP($B76,'Événements'!$A$4:$A$103,'Événements'!$B$4:$B$103),"Référence inconnue"))</f>
        <v/>
      </c>
      <c r="D76" s="15" t="n"/>
      <c r="E76" s="15" t="n"/>
      <c r="F76" s="16" t="n"/>
      <c r="G76" s="33" t="n"/>
      <c r="H76" s="33" t="n"/>
      <c r="I76" s="33" t="n"/>
      <c r="J76" s="34" t="n"/>
      <c r="K76" s="35" t="n"/>
      <c r="L76" s="31">
        <f>IF(OR($J76="",$K76=""),"",$J76*(1+$K76))</f>
        <v/>
      </c>
      <c r="M76" s="34" t="n"/>
      <c r="N76" s="31">
        <f>IF(OR($J76="",$M76=""),"",$J76-$M76)</f>
        <v/>
      </c>
      <c r="O76" s="36">
        <f>IFERROR($N76/$M76,"")</f>
        <v/>
      </c>
      <c r="P76" s="15" t="n"/>
      <c r="Q76" s="15" t="n"/>
      <c r="R76" s="15" t="n"/>
      <c r="S76" s="33" t="n"/>
      <c r="T76" s="9">
        <f>IF($I76="","",$I76-'Paramètres'!$B$2)</f>
        <v/>
      </c>
      <c r="U76" s="10">
        <f>IF($A76="","",IF($Q76="Retenu","Retenu",IF($I76="","Échéance absente",IF($I76&lt;'Paramètres'!$B$2,"Expiré",IF($I76&lt;='Paramètres'!$B$2+'Paramètres'!$B$3,"À traiter","Actif")))))</f>
        <v/>
      </c>
      <c r="V76" s="21" t="n"/>
    </row>
    <row r="77" ht="23" customHeight="1">
      <c r="A77" s="15" t="n"/>
      <c r="B77" s="15" t="n"/>
      <c r="C77" s="11">
        <f>IF($B77="","",IFERROR(_xlfn.XLOOKUP($B77,'Événements'!$A$4:$A$103,'Événements'!$B$4:$B$103),"Référence inconnue"))</f>
        <v/>
      </c>
      <c r="D77" s="15" t="n"/>
      <c r="E77" s="15" t="n"/>
      <c r="F77" s="16" t="n"/>
      <c r="G77" s="33" t="n"/>
      <c r="H77" s="33" t="n"/>
      <c r="I77" s="33" t="n"/>
      <c r="J77" s="34" t="n"/>
      <c r="K77" s="35" t="n"/>
      <c r="L77" s="32">
        <f>IF(OR($J77="",$K77=""),"",$J77*(1+$K77))</f>
        <v/>
      </c>
      <c r="M77" s="34" t="n"/>
      <c r="N77" s="32">
        <f>IF(OR($J77="",$M77=""),"",$J77-$M77)</f>
        <v/>
      </c>
      <c r="O77" s="37">
        <f>IFERROR($N77/$M77,"")</f>
        <v/>
      </c>
      <c r="P77" s="15" t="n"/>
      <c r="Q77" s="15" t="n"/>
      <c r="R77" s="15" t="n"/>
      <c r="S77" s="33" t="n"/>
      <c r="T77" s="13">
        <f>IF($I77="","",$I77-'Paramètres'!$B$2)</f>
        <v/>
      </c>
      <c r="U77" s="14">
        <f>IF($A77="","",IF($Q77="Retenu","Retenu",IF($I77="","Échéance absente",IF($I77&lt;'Paramètres'!$B$2,"Expiré",IF($I77&lt;='Paramètres'!$B$2+'Paramètres'!$B$3,"À traiter","Actif")))))</f>
        <v/>
      </c>
      <c r="V77" s="21" t="n"/>
    </row>
    <row r="78" ht="23" customHeight="1">
      <c r="A78" s="15" t="n"/>
      <c r="B78" s="15" t="n"/>
      <c r="C78" s="7">
        <f>IF($B78="","",IFERROR(_xlfn.XLOOKUP($B78,'Événements'!$A$4:$A$103,'Événements'!$B$4:$B$103),"Référence inconnue"))</f>
        <v/>
      </c>
      <c r="D78" s="15" t="n"/>
      <c r="E78" s="15" t="n"/>
      <c r="F78" s="16" t="n"/>
      <c r="G78" s="33" t="n"/>
      <c r="H78" s="33" t="n"/>
      <c r="I78" s="33" t="n"/>
      <c r="J78" s="34" t="n"/>
      <c r="K78" s="35" t="n"/>
      <c r="L78" s="31">
        <f>IF(OR($J78="",$K78=""),"",$J78*(1+$K78))</f>
        <v/>
      </c>
      <c r="M78" s="34" t="n"/>
      <c r="N78" s="31">
        <f>IF(OR($J78="",$M78=""),"",$J78-$M78)</f>
        <v/>
      </c>
      <c r="O78" s="36">
        <f>IFERROR($N78/$M78,"")</f>
        <v/>
      </c>
      <c r="P78" s="15" t="n"/>
      <c r="Q78" s="15" t="n"/>
      <c r="R78" s="15" t="n"/>
      <c r="S78" s="33" t="n"/>
      <c r="T78" s="9">
        <f>IF($I78="","",$I78-'Paramètres'!$B$2)</f>
        <v/>
      </c>
      <c r="U78" s="10">
        <f>IF($A78="","",IF($Q78="Retenu","Retenu",IF($I78="","Échéance absente",IF($I78&lt;'Paramètres'!$B$2,"Expiré",IF($I78&lt;='Paramètres'!$B$2+'Paramètres'!$B$3,"À traiter","Actif")))))</f>
        <v/>
      </c>
      <c r="V78" s="21" t="n"/>
    </row>
    <row r="79" ht="23" customHeight="1">
      <c r="A79" s="15" t="n"/>
      <c r="B79" s="15" t="n"/>
      <c r="C79" s="11">
        <f>IF($B79="","",IFERROR(_xlfn.XLOOKUP($B79,'Événements'!$A$4:$A$103,'Événements'!$B$4:$B$103),"Référence inconnue"))</f>
        <v/>
      </c>
      <c r="D79" s="15" t="n"/>
      <c r="E79" s="15" t="n"/>
      <c r="F79" s="16" t="n"/>
      <c r="G79" s="33" t="n"/>
      <c r="H79" s="33" t="n"/>
      <c r="I79" s="33" t="n"/>
      <c r="J79" s="34" t="n"/>
      <c r="K79" s="35" t="n"/>
      <c r="L79" s="32">
        <f>IF(OR($J79="",$K79=""),"",$J79*(1+$K79))</f>
        <v/>
      </c>
      <c r="M79" s="34" t="n"/>
      <c r="N79" s="32">
        <f>IF(OR($J79="",$M79=""),"",$J79-$M79)</f>
        <v/>
      </c>
      <c r="O79" s="37">
        <f>IFERROR($N79/$M79,"")</f>
        <v/>
      </c>
      <c r="P79" s="15" t="n"/>
      <c r="Q79" s="15" t="n"/>
      <c r="R79" s="15" t="n"/>
      <c r="S79" s="33" t="n"/>
      <c r="T79" s="13">
        <f>IF($I79="","",$I79-'Paramètres'!$B$2)</f>
        <v/>
      </c>
      <c r="U79" s="14">
        <f>IF($A79="","",IF($Q79="Retenu","Retenu",IF($I79="","Échéance absente",IF($I79&lt;'Paramètres'!$B$2,"Expiré",IF($I79&lt;='Paramètres'!$B$2+'Paramètres'!$B$3,"À traiter","Actif")))))</f>
        <v/>
      </c>
      <c r="V79" s="21" t="n"/>
    </row>
    <row r="80" ht="23" customHeight="1">
      <c r="A80" s="15" t="n"/>
      <c r="B80" s="15" t="n"/>
      <c r="C80" s="7">
        <f>IF($B80="","",IFERROR(_xlfn.XLOOKUP($B80,'Événements'!$A$4:$A$103,'Événements'!$B$4:$B$103),"Référence inconnue"))</f>
        <v/>
      </c>
      <c r="D80" s="15" t="n"/>
      <c r="E80" s="15" t="n"/>
      <c r="F80" s="16" t="n"/>
      <c r="G80" s="33" t="n"/>
      <c r="H80" s="33" t="n"/>
      <c r="I80" s="33" t="n"/>
      <c r="J80" s="34" t="n"/>
      <c r="K80" s="35" t="n"/>
      <c r="L80" s="31">
        <f>IF(OR($J80="",$K80=""),"",$J80*(1+$K80))</f>
        <v/>
      </c>
      <c r="M80" s="34" t="n"/>
      <c r="N80" s="31">
        <f>IF(OR($J80="",$M80=""),"",$J80-$M80)</f>
        <v/>
      </c>
      <c r="O80" s="36">
        <f>IFERROR($N80/$M80,"")</f>
        <v/>
      </c>
      <c r="P80" s="15" t="n"/>
      <c r="Q80" s="15" t="n"/>
      <c r="R80" s="15" t="n"/>
      <c r="S80" s="33" t="n"/>
      <c r="T80" s="9">
        <f>IF($I80="","",$I80-'Paramètres'!$B$2)</f>
        <v/>
      </c>
      <c r="U80" s="10">
        <f>IF($A80="","",IF($Q80="Retenu","Retenu",IF($I80="","Échéance absente",IF($I80&lt;'Paramètres'!$B$2,"Expiré",IF($I80&lt;='Paramètres'!$B$2+'Paramètres'!$B$3,"À traiter","Actif")))))</f>
        <v/>
      </c>
      <c r="V80" s="21" t="n"/>
    </row>
    <row r="81" ht="23" customHeight="1">
      <c r="A81" s="15" t="n"/>
      <c r="B81" s="15" t="n"/>
      <c r="C81" s="11">
        <f>IF($B81="","",IFERROR(_xlfn.XLOOKUP($B81,'Événements'!$A$4:$A$103,'Événements'!$B$4:$B$103),"Référence inconnue"))</f>
        <v/>
      </c>
      <c r="D81" s="15" t="n"/>
      <c r="E81" s="15" t="n"/>
      <c r="F81" s="16" t="n"/>
      <c r="G81" s="33" t="n"/>
      <c r="H81" s="33" t="n"/>
      <c r="I81" s="33" t="n"/>
      <c r="J81" s="34" t="n"/>
      <c r="K81" s="35" t="n"/>
      <c r="L81" s="32">
        <f>IF(OR($J81="",$K81=""),"",$J81*(1+$K81))</f>
        <v/>
      </c>
      <c r="M81" s="34" t="n"/>
      <c r="N81" s="32">
        <f>IF(OR($J81="",$M81=""),"",$J81-$M81)</f>
        <v/>
      </c>
      <c r="O81" s="37">
        <f>IFERROR($N81/$M81,"")</f>
        <v/>
      </c>
      <c r="P81" s="15" t="n"/>
      <c r="Q81" s="15" t="n"/>
      <c r="R81" s="15" t="n"/>
      <c r="S81" s="33" t="n"/>
      <c r="T81" s="13">
        <f>IF($I81="","",$I81-'Paramètres'!$B$2)</f>
        <v/>
      </c>
      <c r="U81" s="14">
        <f>IF($A81="","",IF($Q81="Retenu","Retenu",IF($I81="","Échéance absente",IF($I81&lt;'Paramètres'!$B$2,"Expiré",IF($I81&lt;='Paramètres'!$B$2+'Paramètres'!$B$3,"À traiter","Actif")))))</f>
        <v/>
      </c>
      <c r="V81" s="21" t="n"/>
    </row>
    <row r="82" ht="23" customHeight="1">
      <c r="A82" s="15" t="n"/>
      <c r="B82" s="15" t="n"/>
      <c r="C82" s="7">
        <f>IF($B82="","",IFERROR(_xlfn.XLOOKUP($B82,'Événements'!$A$4:$A$103,'Événements'!$B$4:$B$103),"Référence inconnue"))</f>
        <v/>
      </c>
      <c r="D82" s="15" t="n"/>
      <c r="E82" s="15" t="n"/>
      <c r="F82" s="16" t="n"/>
      <c r="G82" s="33" t="n"/>
      <c r="H82" s="33" t="n"/>
      <c r="I82" s="33" t="n"/>
      <c r="J82" s="34" t="n"/>
      <c r="K82" s="35" t="n"/>
      <c r="L82" s="31">
        <f>IF(OR($J82="",$K82=""),"",$J82*(1+$K82))</f>
        <v/>
      </c>
      <c r="M82" s="34" t="n"/>
      <c r="N82" s="31">
        <f>IF(OR($J82="",$M82=""),"",$J82-$M82)</f>
        <v/>
      </c>
      <c r="O82" s="36">
        <f>IFERROR($N82/$M82,"")</f>
        <v/>
      </c>
      <c r="P82" s="15" t="n"/>
      <c r="Q82" s="15" t="n"/>
      <c r="R82" s="15" t="n"/>
      <c r="S82" s="33" t="n"/>
      <c r="T82" s="9">
        <f>IF($I82="","",$I82-'Paramètres'!$B$2)</f>
        <v/>
      </c>
      <c r="U82" s="10">
        <f>IF($A82="","",IF($Q82="Retenu","Retenu",IF($I82="","Échéance absente",IF($I82&lt;'Paramètres'!$B$2,"Expiré",IF($I82&lt;='Paramètres'!$B$2+'Paramètres'!$B$3,"À traiter","Actif")))))</f>
        <v/>
      </c>
      <c r="V82" s="21" t="n"/>
    </row>
    <row r="83" ht="23" customHeight="1">
      <c r="A83" s="15" t="n"/>
      <c r="B83" s="15" t="n"/>
      <c r="C83" s="11">
        <f>IF($B83="","",IFERROR(_xlfn.XLOOKUP($B83,'Événements'!$A$4:$A$103,'Événements'!$B$4:$B$103),"Référence inconnue"))</f>
        <v/>
      </c>
      <c r="D83" s="15" t="n"/>
      <c r="E83" s="15" t="n"/>
      <c r="F83" s="16" t="n"/>
      <c r="G83" s="33" t="n"/>
      <c r="H83" s="33" t="n"/>
      <c r="I83" s="33" t="n"/>
      <c r="J83" s="34" t="n"/>
      <c r="K83" s="35" t="n"/>
      <c r="L83" s="32">
        <f>IF(OR($J83="",$K83=""),"",$J83*(1+$K83))</f>
        <v/>
      </c>
      <c r="M83" s="34" t="n"/>
      <c r="N83" s="32">
        <f>IF(OR($J83="",$M83=""),"",$J83-$M83)</f>
        <v/>
      </c>
      <c r="O83" s="37">
        <f>IFERROR($N83/$M83,"")</f>
        <v/>
      </c>
      <c r="P83" s="15" t="n"/>
      <c r="Q83" s="15" t="n"/>
      <c r="R83" s="15" t="n"/>
      <c r="S83" s="33" t="n"/>
      <c r="T83" s="13">
        <f>IF($I83="","",$I83-'Paramètres'!$B$2)</f>
        <v/>
      </c>
      <c r="U83" s="14">
        <f>IF($A83="","",IF($Q83="Retenu","Retenu",IF($I83="","Échéance absente",IF($I83&lt;'Paramètres'!$B$2,"Expiré",IF($I83&lt;='Paramètres'!$B$2+'Paramètres'!$B$3,"À traiter","Actif")))))</f>
        <v/>
      </c>
      <c r="V83" s="21" t="n"/>
    </row>
    <row r="84" ht="23" customHeight="1">
      <c r="A84" s="15" t="n"/>
      <c r="B84" s="15" t="n"/>
      <c r="C84" s="7">
        <f>IF($B84="","",IFERROR(_xlfn.XLOOKUP($B84,'Événements'!$A$4:$A$103,'Événements'!$B$4:$B$103),"Référence inconnue"))</f>
        <v/>
      </c>
      <c r="D84" s="15" t="n"/>
      <c r="E84" s="15" t="n"/>
      <c r="F84" s="16" t="n"/>
      <c r="G84" s="33" t="n"/>
      <c r="H84" s="33" t="n"/>
      <c r="I84" s="33" t="n"/>
      <c r="J84" s="34" t="n"/>
      <c r="K84" s="35" t="n"/>
      <c r="L84" s="31">
        <f>IF(OR($J84="",$K84=""),"",$J84*(1+$K84))</f>
        <v/>
      </c>
      <c r="M84" s="34" t="n"/>
      <c r="N84" s="31">
        <f>IF(OR($J84="",$M84=""),"",$J84-$M84)</f>
        <v/>
      </c>
      <c r="O84" s="36">
        <f>IFERROR($N84/$M84,"")</f>
        <v/>
      </c>
      <c r="P84" s="15" t="n"/>
      <c r="Q84" s="15" t="n"/>
      <c r="R84" s="15" t="n"/>
      <c r="S84" s="33" t="n"/>
      <c r="T84" s="9">
        <f>IF($I84="","",$I84-'Paramètres'!$B$2)</f>
        <v/>
      </c>
      <c r="U84" s="10">
        <f>IF($A84="","",IF($Q84="Retenu","Retenu",IF($I84="","Échéance absente",IF($I84&lt;'Paramètres'!$B$2,"Expiré",IF($I84&lt;='Paramètres'!$B$2+'Paramètres'!$B$3,"À traiter","Actif")))))</f>
        <v/>
      </c>
      <c r="V84" s="21" t="n"/>
    </row>
    <row r="85" ht="23" customHeight="1">
      <c r="A85" s="15" t="n"/>
      <c r="B85" s="15" t="n"/>
      <c r="C85" s="11">
        <f>IF($B85="","",IFERROR(_xlfn.XLOOKUP($B85,'Événements'!$A$4:$A$103,'Événements'!$B$4:$B$103),"Référence inconnue"))</f>
        <v/>
      </c>
      <c r="D85" s="15" t="n"/>
      <c r="E85" s="15" t="n"/>
      <c r="F85" s="16" t="n"/>
      <c r="G85" s="33" t="n"/>
      <c r="H85" s="33" t="n"/>
      <c r="I85" s="33" t="n"/>
      <c r="J85" s="34" t="n"/>
      <c r="K85" s="35" t="n"/>
      <c r="L85" s="32">
        <f>IF(OR($J85="",$K85=""),"",$J85*(1+$K85))</f>
        <v/>
      </c>
      <c r="M85" s="34" t="n"/>
      <c r="N85" s="32">
        <f>IF(OR($J85="",$M85=""),"",$J85-$M85)</f>
        <v/>
      </c>
      <c r="O85" s="37">
        <f>IFERROR($N85/$M85,"")</f>
        <v/>
      </c>
      <c r="P85" s="15" t="n"/>
      <c r="Q85" s="15" t="n"/>
      <c r="R85" s="15" t="n"/>
      <c r="S85" s="33" t="n"/>
      <c r="T85" s="13">
        <f>IF($I85="","",$I85-'Paramètres'!$B$2)</f>
        <v/>
      </c>
      <c r="U85" s="14">
        <f>IF($A85="","",IF($Q85="Retenu","Retenu",IF($I85="","Échéance absente",IF($I85&lt;'Paramètres'!$B$2,"Expiré",IF($I85&lt;='Paramètres'!$B$2+'Paramètres'!$B$3,"À traiter","Actif")))))</f>
        <v/>
      </c>
      <c r="V85" s="21" t="n"/>
    </row>
    <row r="86" ht="23" customHeight="1">
      <c r="A86" s="15" t="n"/>
      <c r="B86" s="15" t="n"/>
      <c r="C86" s="7">
        <f>IF($B86="","",IFERROR(_xlfn.XLOOKUP($B86,'Événements'!$A$4:$A$103,'Événements'!$B$4:$B$103),"Référence inconnue"))</f>
        <v/>
      </c>
      <c r="D86" s="15" t="n"/>
      <c r="E86" s="15" t="n"/>
      <c r="F86" s="16" t="n"/>
      <c r="G86" s="33" t="n"/>
      <c r="H86" s="33" t="n"/>
      <c r="I86" s="33" t="n"/>
      <c r="J86" s="34" t="n"/>
      <c r="K86" s="35" t="n"/>
      <c r="L86" s="31">
        <f>IF(OR($J86="",$K86=""),"",$J86*(1+$K86))</f>
        <v/>
      </c>
      <c r="M86" s="34" t="n"/>
      <c r="N86" s="31">
        <f>IF(OR($J86="",$M86=""),"",$J86-$M86)</f>
        <v/>
      </c>
      <c r="O86" s="36">
        <f>IFERROR($N86/$M86,"")</f>
        <v/>
      </c>
      <c r="P86" s="15" t="n"/>
      <c r="Q86" s="15" t="n"/>
      <c r="R86" s="15" t="n"/>
      <c r="S86" s="33" t="n"/>
      <c r="T86" s="9">
        <f>IF($I86="","",$I86-'Paramètres'!$B$2)</f>
        <v/>
      </c>
      <c r="U86" s="10">
        <f>IF($A86="","",IF($Q86="Retenu","Retenu",IF($I86="","Échéance absente",IF($I86&lt;'Paramètres'!$B$2,"Expiré",IF($I86&lt;='Paramètres'!$B$2+'Paramètres'!$B$3,"À traiter","Actif")))))</f>
        <v/>
      </c>
      <c r="V86" s="21" t="n"/>
    </row>
    <row r="87" ht="23" customHeight="1">
      <c r="A87" s="15" t="n"/>
      <c r="B87" s="15" t="n"/>
      <c r="C87" s="11">
        <f>IF($B87="","",IFERROR(_xlfn.XLOOKUP($B87,'Événements'!$A$4:$A$103,'Événements'!$B$4:$B$103),"Référence inconnue"))</f>
        <v/>
      </c>
      <c r="D87" s="15" t="n"/>
      <c r="E87" s="15" t="n"/>
      <c r="F87" s="16" t="n"/>
      <c r="G87" s="33" t="n"/>
      <c r="H87" s="33" t="n"/>
      <c r="I87" s="33" t="n"/>
      <c r="J87" s="34" t="n"/>
      <c r="K87" s="35" t="n"/>
      <c r="L87" s="32">
        <f>IF(OR($J87="",$K87=""),"",$J87*(1+$K87))</f>
        <v/>
      </c>
      <c r="M87" s="34" t="n"/>
      <c r="N87" s="32">
        <f>IF(OR($J87="",$M87=""),"",$J87-$M87)</f>
        <v/>
      </c>
      <c r="O87" s="37">
        <f>IFERROR($N87/$M87,"")</f>
        <v/>
      </c>
      <c r="P87" s="15" t="n"/>
      <c r="Q87" s="15" t="n"/>
      <c r="R87" s="15" t="n"/>
      <c r="S87" s="33" t="n"/>
      <c r="T87" s="13">
        <f>IF($I87="","",$I87-'Paramètres'!$B$2)</f>
        <v/>
      </c>
      <c r="U87" s="14">
        <f>IF($A87="","",IF($Q87="Retenu","Retenu",IF($I87="","Échéance absente",IF($I87&lt;'Paramètres'!$B$2,"Expiré",IF($I87&lt;='Paramètres'!$B$2+'Paramètres'!$B$3,"À traiter","Actif")))))</f>
        <v/>
      </c>
      <c r="V87" s="21" t="n"/>
    </row>
    <row r="88" ht="23" customHeight="1">
      <c r="A88" s="15" t="n"/>
      <c r="B88" s="15" t="n"/>
      <c r="C88" s="7">
        <f>IF($B88="","",IFERROR(_xlfn.XLOOKUP($B88,'Événements'!$A$4:$A$103,'Événements'!$B$4:$B$103),"Référence inconnue"))</f>
        <v/>
      </c>
      <c r="D88" s="15" t="n"/>
      <c r="E88" s="15" t="n"/>
      <c r="F88" s="16" t="n"/>
      <c r="G88" s="33" t="n"/>
      <c r="H88" s="33" t="n"/>
      <c r="I88" s="33" t="n"/>
      <c r="J88" s="34" t="n"/>
      <c r="K88" s="35" t="n"/>
      <c r="L88" s="31">
        <f>IF(OR($J88="",$K88=""),"",$J88*(1+$K88))</f>
        <v/>
      </c>
      <c r="M88" s="34" t="n"/>
      <c r="N88" s="31">
        <f>IF(OR($J88="",$M88=""),"",$J88-$M88)</f>
        <v/>
      </c>
      <c r="O88" s="36">
        <f>IFERROR($N88/$M88,"")</f>
        <v/>
      </c>
      <c r="P88" s="15" t="n"/>
      <c r="Q88" s="15" t="n"/>
      <c r="R88" s="15" t="n"/>
      <c r="S88" s="33" t="n"/>
      <c r="T88" s="9">
        <f>IF($I88="","",$I88-'Paramètres'!$B$2)</f>
        <v/>
      </c>
      <c r="U88" s="10">
        <f>IF($A88="","",IF($Q88="Retenu","Retenu",IF($I88="","Échéance absente",IF($I88&lt;'Paramètres'!$B$2,"Expiré",IF($I88&lt;='Paramètres'!$B$2+'Paramètres'!$B$3,"À traiter","Actif")))))</f>
        <v/>
      </c>
      <c r="V88" s="21" t="n"/>
    </row>
    <row r="89" ht="23" customHeight="1">
      <c r="A89" s="15" t="n"/>
      <c r="B89" s="15" t="n"/>
      <c r="C89" s="11">
        <f>IF($B89="","",IFERROR(_xlfn.XLOOKUP($B89,'Événements'!$A$4:$A$103,'Événements'!$B$4:$B$103),"Référence inconnue"))</f>
        <v/>
      </c>
      <c r="D89" s="15" t="n"/>
      <c r="E89" s="15" t="n"/>
      <c r="F89" s="16" t="n"/>
      <c r="G89" s="33" t="n"/>
      <c r="H89" s="33" t="n"/>
      <c r="I89" s="33" t="n"/>
      <c r="J89" s="34" t="n"/>
      <c r="K89" s="35" t="n"/>
      <c r="L89" s="32">
        <f>IF(OR($J89="",$K89=""),"",$J89*(1+$K89))</f>
        <v/>
      </c>
      <c r="M89" s="34" t="n"/>
      <c r="N89" s="32">
        <f>IF(OR($J89="",$M89=""),"",$J89-$M89)</f>
        <v/>
      </c>
      <c r="O89" s="37">
        <f>IFERROR($N89/$M89,"")</f>
        <v/>
      </c>
      <c r="P89" s="15" t="n"/>
      <c r="Q89" s="15" t="n"/>
      <c r="R89" s="15" t="n"/>
      <c r="S89" s="33" t="n"/>
      <c r="T89" s="13">
        <f>IF($I89="","",$I89-'Paramètres'!$B$2)</f>
        <v/>
      </c>
      <c r="U89" s="14">
        <f>IF($A89="","",IF($Q89="Retenu","Retenu",IF($I89="","Échéance absente",IF($I89&lt;'Paramètres'!$B$2,"Expiré",IF($I89&lt;='Paramètres'!$B$2+'Paramètres'!$B$3,"À traiter","Actif")))))</f>
        <v/>
      </c>
      <c r="V89" s="21" t="n"/>
    </row>
    <row r="90" ht="23" customHeight="1">
      <c r="A90" s="15" t="n"/>
      <c r="B90" s="15" t="n"/>
      <c r="C90" s="7">
        <f>IF($B90="","",IFERROR(_xlfn.XLOOKUP($B90,'Événements'!$A$4:$A$103,'Événements'!$B$4:$B$103),"Référence inconnue"))</f>
        <v/>
      </c>
      <c r="D90" s="15" t="n"/>
      <c r="E90" s="15" t="n"/>
      <c r="F90" s="16" t="n"/>
      <c r="G90" s="33" t="n"/>
      <c r="H90" s="33" t="n"/>
      <c r="I90" s="33" t="n"/>
      <c r="J90" s="34" t="n"/>
      <c r="K90" s="35" t="n"/>
      <c r="L90" s="31">
        <f>IF(OR($J90="",$K90=""),"",$J90*(1+$K90))</f>
        <v/>
      </c>
      <c r="M90" s="34" t="n"/>
      <c r="N90" s="31">
        <f>IF(OR($J90="",$M90=""),"",$J90-$M90)</f>
        <v/>
      </c>
      <c r="O90" s="36">
        <f>IFERROR($N90/$M90,"")</f>
        <v/>
      </c>
      <c r="P90" s="15" t="n"/>
      <c r="Q90" s="15" t="n"/>
      <c r="R90" s="15" t="n"/>
      <c r="S90" s="33" t="n"/>
      <c r="T90" s="9">
        <f>IF($I90="","",$I90-'Paramètres'!$B$2)</f>
        <v/>
      </c>
      <c r="U90" s="10">
        <f>IF($A90="","",IF($Q90="Retenu","Retenu",IF($I90="","Échéance absente",IF($I90&lt;'Paramètres'!$B$2,"Expiré",IF($I90&lt;='Paramètres'!$B$2+'Paramètres'!$B$3,"À traiter","Actif")))))</f>
        <v/>
      </c>
      <c r="V90" s="21" t="n"/>
    </row>
    <row r="91" ht="23" customHeight="1">
      <c r="A91" s="15" t="n"/>
      <c r="B91" s="15" t="n"/>
      <c r="C91" s="11">
        <f>IF($B91="","",IFERROR(_xlfn.XLOOKUP($B91,'Événements'!$A$4:$A$103,'Événements'!$B$4:$B$103),"Référence inconnue"))</f>
        <v/>
      </c>
      <c r="D91" s="15" t="n"/>
      <c r="E91" s="15" t="n"/>
      <c r="F91" s="16" t="n"/>
      <c r="G91" s="33" t="n"/>
      <c r="H91" s="33" t="n"/>
      <c r="I91" s="33" t="n"/>
      <c r="J91" s="34" t="n"/>
      <c r="K91" s="35" t="n"/>
      <c r="L91" s="32">
        <f>IF(OR($J91="",$K91=""),"",$J91*(1+$K91))</f>
        <v/>
      </c>
      <c r="M91" s="34" t="n"/>
      <c r="N91" s="32">
        <f>IF(OR($J91="",$M91=""),"",$J91-$M91)</f>
        <v/>
      </c>
      <c r="O91" s="37">
        <f>IFERROR($N91/$M91,"")</f>
        <v/>
      </c>
      <c r="P91" s="15" t="n"/>
      <c r="Q91" s="15" t="n"/>
      <c r="R91" s="15" t="n"/>
      <c r="S91" s="33" t="n"/>
      <c r="T91" s="13">
        <f>IF($I91="","",$I91-'Paramètres'!$B$2)</f>
        <v/>
      </c>
      <c r="U91" s="14">
        <f>IF($A91="","",IF($Q91="Retenu","Retenu",IF($I91="","Échéance absente",IF($I91&lt;'Paramètres'!$B$2,"Expiré",IF($I91&lt;='Paramètres'!$B$2+'Paramètres'!$B$3,"À traiter","Actif")))))</f>
        <v/>
      </c>
      <c r="V91" s="21" t="n"/>
    </row>
    <row r="92" ht="23" customHeight="1">
      <c r="A92" s="15" t="n"/>
      <c r="B92" s="15" t="n"/>
      <c r="C92" s="7">
        <f>IF($B92="","",IFERROR(_xlfn.XLOOKUP($B92,'Événements'!$A$4:$A$103,'Événements'!$B$4:$B$103),"Référence inconnue"))</f>
        <v/>
      </c>
      <c r="D92" s="15" t="n"/>
      <c r="E92" s="15" t="n"/>
      <c r="F92" s="16" t="n"/>
      <c r="G92" s="33" t="n"/>
      <c r="H92" s="33" t="n"/>
      <c r="I92" s="33" t="n"/>
      <c r="J92" s="34" t="n"/>
      <c r="K92" s="35" t="n"/>
      <c r="L92" s="31">
        <f>IF(OR($J92="",$K92=""),"",$J92*(1+$K92))</f>
        <v/>
      </c>
      <c r="M92" s="34" t="n"/>
      <c r="N92" s="31">
        <f>IF(OR($J92="",$M92=""),"",$J92-$M92)</f>
        <v/>
      </c>
      <c r="O92" s="36">
        <f>IFERROR($N92/$M92,"")</f>
        <v/>
      </c>
      <c r="P92" s="15" t="n"/>
      <c r="Q92" s="15" t="n"/>
      <c r="R92" s="15" t="n"/>
      <c r="S92" s="33" t="n"/>
      <c r="T92" s="9">
        <f>IF($I92="","",$I92-'Paramètres'!$B$2)</f>
        <v/>
      </c>
      <c r="U92" s="10">
        <f>IF($A92="","",IF($Q92="Retenu","Retenu",IF($I92="","Échéance absente",IF($I92&lt;'Paramètres'!$B$2,"Expiré",IF($I92&lt;='Paramètres'!$B$2+'Paramètres'!$B$3,"À traiter","Actif")))))</f>
        <v/>
      </c>
      <c r="V92" s="21" t="n"/>
    </row>
    <row r="93" ht="23" customHeight="1">
      <c r="A93" s="15" t="n"/>
      <c r="B93" s="15" t="n"/>
      <c r="C93" s="11">
        <f>IF($B93="","",IFERROR(_xlfn.XLOOKUP($B93,'Événements'!$A$4:$A$103,'Événements'!$B$4:$B$103),"Référence inconnue"))</f>
        <v/>
      </c>
      <c r="D93" s="15" t="n"/>
      <c r="E93" s="15" t="n"/>
      <c r="F93" s="16" t="n"/>
      <c r="G93" s="33" t="n"/>
      <c r="H93" s="33" t="n"/>
      <c r="I93" s="33" t="n"/>
      <c r="J93" s="34" t="n"/>
      <c r="K93" s="35" t="n"/>
      <c r="L93" s="32">
        <f>IF(OR($J93="",$K93=""),"",$J93*(1+$K93))</f>
        <v/>
      </c>
      <c r="M93" s="34" t="n"/>
      <c r="N93" s="32">
        <f>IF(OR($J93="",$M93=""),"",$J93-$M93)</f>
        <v/>
      </c>
      <c r="O93" s="37">
        <f>IFERROR($N93/$M93,"")</f>
        <v/>
      </c>
      <c r="P93" s="15" t="n"/>
      <c r="Q93" s="15" t="n"/>
      <c r="R93" s="15" t="n"/>
      <c r="S93" s="33" t="n"/>
      <c r="T93" s="13">
        <f>IF($I93="","",$I93-'Paramètres'!$B$2)</f>
        <v/>
      </c>
      <c r="U93" s="14">
        <f>IF($A93="","",IF($Q93="Retenu","Retenu",IF($I93="","Échéance absente",IF($I93&lt;'Paramètres'!$B$2,"Expiré",IF($I93&lt;='Paramètres'!$B$2+'Paramètres'!$B$3,"À traiter","Actif")))))</f>
        <v/>
      </c>
      <c r="V93" s="21" t="n"/>
    </row>
    <row r="94" ht="23" customHeight="1">
      <c r="A94" s="15" t="n"/>
      <c r="B94" s="15" t="n"/>
      <c r="C94" s="7">
        <f>IF($B94="","",IFERROR(_xlfn.XLOOKUP($B94,'Événements'!$A$4:$A$103,'Événements'!$B$4:$B$103),"Référence inconnue"))</f>
        <v/>
      </c>
      <c r="D94" s="15" t="n"/>
      <c r="E94" s="15" t="n"/>
      <c r="F94" s="16" t="n"/>
      <c r="G94" s="33" t="n"/>
      <c r="H94" s="33" t="n"/>
      <c r="I94" s="33" t="n"/>
      <c r="J94" s="34" t="n"/>
      <c r="K94" s="35" t="n"/>
      <c r="L94" s="31">
        <f>IF(OR($J94="",$K94=""),"",$J94*(1+$K94))</f>
        <v/>
      </c>
      <c r="M94" s="34" t="n"/>
      <c r="N94" s="31">
        <f>IF(OR($J94="",$M94=""),"",$J94-$M94)</f>
        <v/>
      </c>
      <c r="O94" s="36">
        <f>IFERROR($N94/$M94,"")</f>
        <v/>
      </c>
      <c r="P94" s="15" t="n"/>
      <c r="Q94" s="15" t="n"/>
      <c r="R94" s="15" t="n"/>
      <c r="S94" s="33" t="n"/>
      <c r="T94" s="9">
        <f>IF($I94="","",$I94-'Paramètres'!$B$2)</f>
        <v/>
      </c>
      <c r="U94" s="10">
        <f>IF($A94="","",IF($Q94="Retenu","Retenu",IF($I94="","Échéance absente",IF($I94&lt;'Paramètres'!$B$2,"Expiré",IF($I94&lt;='Paramètres'!$B$2+'Paramètres'!$B$3,"À traiter","Actif")))))</f>
        <v/>
      </c>
      <c r="V94" s="21" t="n"/>
    </row>
    <row r="95" ht="23" customHeight="1">
      <c r="A95" s="15" t="n"/>
      <c r="B95" s="15" t="n"/>
      <c r="C95" s="11">
        <f>IF($B95="","",IFERROR(_xlfn.XLOOKUP($B95,'Événements'!$A$4:$A$103,'Événements'!$B$4:$B$103),"Référence inconnue"))</f>
        <v/>
      </c>
      <c r="D95" s="15" t="n"/>
      <c r="E95" s="15" t="n"/>
      <c r="F95" s="16" t="n"/>
      <c r="G95" s="33" t="n"/>
      <c r="H95" s="33" t="n"/>
      <c r="I95" s="33" t="n"/>
      <c r="J95" s="34" t="n"/>
      <c r="K95" s="35" t="n"/>
      <c r="L95" s="32">
        <f>IF(OR($J95="",$K95=""),"",$J95*(1+$K95))</f>
        <v/>
      </c>
      <c r="M95" s="34" t="n"/>
      <c r="N95" s="32">
        <f>IF(OR($J95="",$M95=""),"",$J95-$M95)</f>
        <v/>
      </c>
      <c r="O95" s="37">
        <f>IFERROR($N95/$M95,"")</f>
        <v/>
      </c>
      <c r="P95" s="15" t="n"/>
      <c r="Q95" s="15" t="n"/>
      <c r="R95" s="15" t="n"/>
      <c r="S95" s="33" t="n"/>
      <c r="T95" s="13">
        <f>IF($I95="","",$I95-'Paramètres'!$B$2)</f>
        <v/>
      </c>
      <c r="U95" s="14">
        <f>IF($A95="","",IF($Q95="Retenu","Retenu",IF($I95="","Échéance absente",IF($I95&lt;'Paramètres'!$B$2,"Expiré",IF($I95&lt;='Paramètres'!$B$2+'Paramètres'!$B$3,"À traiter","Actif")))))</f>
        <v/>
      </c>
      <c r="V95" s="21" t="n"/>
    </row>
    <row r="96" ht="23" customHeight="1">
      <c r="A96" s="15" t="n"/>
      <c r="B96" s="15" t="n"/>
      <c r="C96" s="7">
        <f>IF($B96="","",IFERROR(_xlfn.XLOOKUP($B96,'Événements'!$A$4:$A$103,'Événements'!$B$4:$B$103),"Référence inconnue"))</f>
        <v/>
      </c>
      <c r="D96" s="15" t="n"/>
      <c r="E96" s="15" t="n"/>
      <c r="F96" s="16" t="n"/>
      <c r="G96" s="33" t="n"/>
      <c r="H96" s="33" t="n"/>
      <c r="I96" s="33" t="n"/>
      <c r="J96" s="34" t="n"/>
      <c r="K96" s="35" t="n"/>
      <c r="L96" s="31">
        <f>IF(OR($J96="",$K96=""),"",$J96*(1+$K96))</f>
        <v/>
      </c>
      <c r="M96" s="34" t="n"/>
      <c r="N96" s="31">
        <f>IF(OR($J96="",$M96=""),"",$J96-$M96)</f>
        <v/>
      </c>
      <c r="O96" s="36">
        <f>IFERROR($N96/$M96,"")</f>
        <v/>
      </c>
      <c r="P96" s="15" t="n"/>
      <c r="Q96" s="15" t="n"/>
      <c r="R96" s="15" t="n"/>
      <c r="S96" s="33" t="n"/>
      <c r="T96" s="9">
        <f>IF($I96="","",$I96-'Paramètres'!$B$2)</f>
        <v/>
      </c>
      <c r="U96" s="10">
        <f>IF($A96="","",IF($Q96="Retenu","Retenu",IF($I96="","Échéance absente",IF($I96&lt;'Paramètres'!$B$2,"Expiré",IF($I96&lt;='Paramètres'!$B$2+'Paramètres'!$B$3,"À traiter","Actif")))))</f>
        <v/>
      </c>
      <c r="V96" s="21" t="n"/>
    </row>
    <row r="97" ht="23" customHeight="1">
      <c r="A97" s="15" t="n"/>
      <c r="B97" s="15" t="n"/>
      <c r="C97" s="11">
        <f>IF($B97="","",IFERROR(_xlfn.XLOOKUP($B97,'Événements'!$A$4:$A$103,'Événements'!$B$4:$B$103),"Référence inconnue"))</f>
        <v/>
      </c>
      <c r="D97" s="15" t="n"/>
      <c r="E97" s="15" t="n"/>
      <c r="F97" s="16" t="n"/>
      <c r="G97" s="33" t="n"/>
      <c r="H97" s="33" t="n"/>
      <c r="I97" s="33" t="n"/>
      <c r="J97" s="34" t="n"/>
      <c r="K97" s="35" t="n"/>
      <c r="L97" s="32">
        <f>IF(OR($J97="",$K97=""),"",$J97*(1+$K97))</f>
        <v/>
      </c>
      <c r="M97" s="34" t="n"/>
      <c r="N97" s="32">
        <f>IF(OR($J97="",$M97=""),"",$J97-$M97)</f>
        <v/>
      </c>
      <c r="O97" s="37">
        <f>IFERROR($N97/$M97,"")</f>
        <v/>
      </c>
      <c r="P97" s="15" t="n"/>
      <c r="Q97" s="15" t="n"/>
      <c r="R97" s="15" t="n"/>
      <c r="S97" s="33" t="n"/>
      <c r="T97" s="13">
        <f>IF($I97="","",$I97-'Paramètres'!$B$2)</f>
        <v/>
      </c>
      <c r="U97" s="14">
        <f>IF($A97="","",IF($Q97="Retenu","Retenu",IF($I97="","Échéance absente",IF($I97&lt;'Paramètres'!$B$2,"Expiré",IF($I97&lt;='Paramètres'!$B$2+'Paramètres'!$B$3,"À traiter","Actif")))))</f>
        <v/>
      </c>
      <c r="V97" s="21" t="n"/>
    </row>
    <row r="98" ht="23" customHeight="1">
      <c r="A98" s="15" t="n"/>
      <c r="B98" s="15" t="n"/>
      <c r="C98" s="7">
        <f>IF($B98="","",IFERROR(_xlfn.XLOOKUP($B98,'Événements'!$A$4:$A$103,'Événements'!$B$4:$B$103),"Référence inconnue"))</f>
        <v/>
      </c>
      <c r="D98" s="15" t="n"/>
      <c r="E98" s="15" t="n"/>
      <c r="F98" s="16" t="n"/>
      <c r="G98" s="33" t="n"/>
      <c r="H98" s="33" t="n"/>
      <c r="I98" s="33" t="n"/>
      <c r="J98" s="34" t="n"/>
      <c r="K98" s="35" t="n"/>
      <c r="L98" s="31">
        <f>IF(OR($J98="",$K98=""),"",$J98*(1+$K98))</f>
        <v/>
      </c>
      <c r="M98" s="34" t="n"/>
      <c r="N98" s="31">
        <f>IF(OR($J98="",$M98=""),"",$J98-$M98)</f>
        <v/>
      </c>
      <c r="O98" s="36">
        <f>IFERROR($N98/$M98,"")</f>
        <v/>
      </c>
      <c r="P98" s="15" t="n"/>
      <c r="Q98" s="15" t="n"/>
      <c r="R98" s="15" t="n"/>
      <c r="S98" s="33" t="n"/>
      <c r="T98" s="9">
        <f>IF($I98="","",$I98-'Paramètres'!$B$2)</f>
        <v/>
      </c>
      <c r="U98" s="10">
        <f>IF($A98="","",IF($Q98="Retenu","Retenu",IF($I98="","Échéance absente",IF($I98&lt;'Paramètres'!$B$2,"Expiré",IF($I98&lt;='Paramètres'!$B$2+'Paramètres'!$B$3,"À traiter","Actif")))))</f>
        <v/>
      </c>
      <c r="V98" s="21" t="n"/>
    </row>
    <row r="99" ht="23" customHeight="1">
      <c r="A99" s="15" t="n"/>
      <c r="B99" s="15" t="n"/>
      <c r="C99" s="11">
        <f>IF($B99="","",IFERROR(_xlfn.XLOOKUP($B99,'Événements'!$A$4:$A$103,'Événements'!$B$4:$B$103),"Référence inconnue"))</f>
        <v/>
      </c>
      <c r="D99" s="15" t="n"/>
      <c r="E99" s="15" t="n"/>
      <c r="F99" s="16" t="n"/>
      <c r="G99" s="33" t="n"/>
      <c r="H99" s="33" t="n"/>
      <c r="I99" s="33" t="n"/>
      <c r="J99" s="34" t="n"/>
      <c r="K99" s="35" t="n"/>
      <c r="L99" s="32">
        <f>IF(OR($J99="",$K99=""),"",$J99*(1+$K99))</f>
        <v/>
      </c>
      <c r="M99" s="34" t="n"/>
      <c r="N99" s="32">
        <f>IF(OR($J99="",$M99=""),"",$J99-$M99)</f>
        <v/>
      </c>
      <c r="O99" s="37">
        <f>IFERROR($N99/$M99,"")</f>
        <v/>
      </c>
      <c r="P99" s="15" t="n"/>
      <c r="Q99" s="15" t="n"/>
      <c r="R99" s="15" t="n"/>
      <c r="S99" s="33" t="n"/>
      <c r="T99" s="13">
        <f>IF($I99="","",$I99-'Paramètres'!$B$2)</f>
        <v/>
      </c>
      <c r="U99" s="14">
        <f>IF($A99="","",IF($Q99="Retenu","Retenu",IF($I99="","Échéance absente",IF($I99&lt;'Paramètres'!$B$2,"Expiré",IF($I99&lt;='Paramètres'!$B$2+'Paramètres'!$B$3,"À traiter","Actif")))))</f>
        <v/>
      </c>
      <c r="V99" s="21" t="n"/>
    </row>
    <row r="100" ht="23" customHeight="1">
      <c r="A100" s="15" t="n"/>
      <c r="B100" s="15" t="n"/>
      <c r="C100" s="7">
        <f>IF($B100="","",IFERROR(_xlfn.XLOOKUP($B100,'Événements'!$A$4:$A$103,'Événements'!$B$4:$B$103),"Référence inconnue"))</f>
        <v/>
      </c>
      <c r="D100" s="15" t="n"/>
      <c r="E100" s="15" t="n"/>
      <c r="F100" s="16" t="n"/>
      <c r="G100" s="33" t="n"/>
      <c r="H100" s="33" t="n"/>
      <c r="I100" s="33" t="n"/>
      <c r="J100" s="34" t="n"/>
      <c r="K100" s="35" t="n"/>
      <c r="L100" s="31">
        <f>IF(OR($J100="",$K100=""),"",$J100*(1+$K100))</f>
        <v/>
      </c>
      <c r="M100" s="34" t="n"/>
      <c r="N100" s="31">
        <f>IF(OR($J100="",$M100=""),"",$J100-$M100)</f>
        <v/>
      </c>
      <c r="O100" s="36">
        <f>IFERROR($N100/$M100,"")</f>
        <v/>
      </c>
      <c r="P100" s="15" t="n"/>
      <c r="Q100" s="15" t="n"/>
      <c r="R100" s="15" t="n"/>
      <c r="S100" s="33" t="n"/>
      <c r="T100" s="9">
        <f>IF($I100="","",$I100-'Paramètres'!$B$2)</f>
        <v/>
      </c>
      <c r="U100" s="10">
        <f>IF($A100="","",IF($Q100="Retenu","Retenu",IF($I100="","Échéance absente",IF($I100&lt;'Paramètres'!$B$2,"Expiré",IF($I100&lt;='Paramètres'!$B$2+'Paramètres'!$B$3,"À traiter","Actif")))))</f>
        <v/>
      </c>
      <c r="V100" s="21" t="n"/>
    </row>
    <row r="101" ht="23" customHeight="1">
      <c r="A101" s="15" t="n"/>
      <c r="B101" s="15" t="n"/>
      <c r="C101" s="11">
        <f>IF($B101="","",IFERROR(_xlfn.XLOOKUP($B101,'Événements'!$A$4:$A$103,'Événements'!$B$4:$B$103),"Référence inconnue"))</f>
        <v/>
      </c>
      <c r="D101" s="15" t="n"/>
      <c r="E101" s="15" t="n"/>
      <c r="F101" s="16" t="n"/>
      <c r="G101" s="33" t="n"/>
      <c r="H101" s="33" t="n"/>
      <c r="I101" s="33" t="n"/>
      <c r="J101" s="34" t="n"/>
      <c r="K101" s="35" t="n"/>
      <c r="L101" s="32">
        <f>IF(OR($J101="",$K101=""),"",$J101*(1+$K101))</f>
        <v/>
      </c>
      <c r="M101" s="34" t="n"/>
      <c r="N101" s="32">
        <f>IF(OR($J101="",$M101=""),"",$J101-$M101)</f>
        <v/>
      </c>
      <c r="O101" s="37">
        <f>IFERROR($N101/$M101,"")</f>
        <v/>
      </c>
      <c r="P101" s="15" t="n"/>
      <c r="Q101" s="15" t="n"/>
      <c r="R101" s="15" t="n"/>
      <c r="S101" s="33" t="n"/>
      <c r="T101" s="13">
        <f>IF($I101="","",$I101-'Paramètres'!$B$2)</f>
        <v/>
      </c>
      <c r="U101" s="14">
        <f>IF($A101="","",IF($Q101="Retenu","Retenu",IF($I101="","Échéance absente",IF($I101&lt;'Paramètres'!$B$2,"Expiré",IF($I101&lt;='Paramètres'!$B$2+'Paramètres'!$B$3,"À traiter","Actif")))))</f>
        <v/>
      </c>
      <c r="V101" s="21" t="n"/>
    </row>
    <row r="102" ht="23" customHeight="1">
      <c r="A102" s="15" t="n"/>
      <c r="B102" s="15" t="n"/>
      <c r="C102" s="7">
        <f>IF($B102="","",IFERROR(_xlfn.XLOOKUP($B102,'Événements'!$A$4:$A$103,'Événements'!$B$4:$B$103),"Référence inconnue"))</f>
        <v/>
      </c>
      <c r="D102" s="15" t="n"/>
      <c r="E102" s="15" t="n"/>
      <c r="F102" s="16" t="n"/>
      <c r="G102" s="33" t="n"/>
      <c r="H102" s="33" t="n"/>
      <c r="I102" s="33" t="n"/>
      <c r="J102" s="34" t="n"/>
      <c r="K102" s="35" t="n"/>
      <c r="L102" s="31">
        <f>IF(OR($J102="",$K102=""),"",$J102*(1+$K102))</f>
        <v/>
      </c>
      <c r="M102" s="34" t="n"/>
      <c r="N102" s="31">
        <f>IF(OR($J102="",$M102=""),"",$J102-$M102)</f>
        <v/>
      </c>
      <c r="O102" s="36">
        <f>IFERROR($N102/$M102,"")</f>
        <v/>
      </c>
      <c r="P102" s="15" t="n"/>
      <c r="Q102" s="15" t="n"/>
      <c r="R102" s="15" t="n"/>
      <c r="S102" s="33" t="n"/>
      <c r="T102" s="9">
        <f>IF($I102="","",$I102-'Paramètres'!$B$2)</f>
        <v/>
      </c>
      <c r="U102" s="10">
        <f>IF($A102="","",IF($Q102="Retenu","Retenu",IF($I102="","Échéance absente",IF($I102&lt;'Paramètres'!$B$2,"Expiré",IF($I102&lt;='Paramètres'!$B$2+'Paramètres'!$B$3,"À traiter","Actif")))))</f>
        <v/>
      </c>
      <c r="V102" s="21" t="n"/>
    </row>
    <row r="103" ht="23" customHeight="1">
      <c r="A103" s="15" t="n"/>
      <c r="B103" s="15" t="n"/>
      <c r="C103" s="11">
        <f>IF($B103="","",IFERROR(_xlfn.XLOOKUP($B103,'Événements'!$A$4:$A$103,'Événements'!$B$4:$B$103),"Référence inconnue"))</f>
        <v/>
      </c>
      <c r="D103" s="15" t="n"/>
      <c r="E103" s="15" t="n"/>
      <c r="F103" s="16" t="n"/>
      <c r="G103" s="33" t="n"/>
      <c r="H103" s="33" t="n"/>
      <c r="I103" s="33" t="n"/>
      <c r="J103" s="34" t="n"/>
      <c r="K103" s="35" t="n"/>
      <c r="L103" s="32">
        <f>IF(OR($J103="",$K103=""),"",$J103*(1+$K103))</f>
        <v/>
      </c>
      <c r="M103" s="34" t="n"/>
      <c r="N103" s="32">
        <f>IF(OR($J103="",$M103=""),"",$J103-$M103)</f>
        <v/>
      </c>
      <c r="O103" s="37">
        <f>IFERROR($N103/$M103,"")</f>
        <v/>
      </c>
      <c r="P103" s="15" t="n"/>
      <c r="Q103" s="15" t="n"/>
      <c r="R103" s="15" t="n"/>
      <c r="S103" s="33" t="n"/>
      <c r="T103" s="13">
        <f>IF($I103="","",$I103-'Paramètres'!$B$2)</f>
        <v/>
      </c>
      <c r="U103" s="14">
        <f>IF($A103="","",IF($Q103="Retenu","Retenu",IF($I103="","Échéance absente",IF($I103&lt;'Paramètres'!$B$2,"Expiré",IF($I103&lt;='Paramètres'!$B$2+'Paramètres'!$B$3,"À traiter","Actif")))))</f>
        <v/>
      </c>
      <c r="V103" s="21" t="n"/>
    </row>
  </sheetData>
  <mergeCells count="1">
    <mergeCell ref="A1:V1"/>
  </mergeCells>
  <conditionalFormatting sqref="A4:A103">
    <cfRule type="expression" priority="1" dxfId="1" stopIfTrue="1">
      <formula>AND($A4&lt;&gt;"",COUNTIF($A$4:$A$103,$A4)&gt;1)</formula>
    </cfRule>
    <cfRule type="expression" priority="2" dxfId="3" stopIfTrue="1">
      <formula>AND($A4="",OR($B4&lt;&gt;"",$D4&lt;&gt;"",$E4&lt;&gt;"",$F4&lt;&gt;"",$G4&lt;&gt;"",$H4&lt;&gt;"",$I4&lt;&gt;"",$J4&lt;&gt;"",$K4&lt;&gt;"",$M4&lt;&gt;"",$P4&lt;&gt;"",$Q4&lt;&gt;"",$R4&lt;&gt;"",$S4&lt;&gt;"",$V4&lt;&gt;""))</formula>
    </cfRule>
  </conditionalFormatting>
  <conditionalFormatting sqref="B4:B103">
    <cfRule type="expression" priority="3" dxfId="3" stopIfTrue="1">
      <formula>AND($B4="",OR($A4&lt;&gt;"",$D4&lt;&gt;"",$E4&lt;&gt;"",$F4&lt;&gt;"",$G4&lt;&gt;"",$H4&lt;&gt;"",$I4&lt;&gt;"",$J4&lt;&gt;"",$K4&lt;&gt;"",$M4&lt;&gt;"",$P4&lt;&gt;"",$Q4&lt;&gt;"",$R4&lt;&gt;"",$S4&lt;&gt;"",$V4&lt;&gt;""))</formula>
    </cfRule>
  </conditionalFormatting>
  <conditionalFormatting sqref="C4:C103">
    <cfRule type="expression" priority="4" dxfId="3" stopIfTrue="1">
      <formula>$C4="Référence inconnue"</formula>
    </cfRule>
  </conditionalFormatting>
  <conditionalFormatting sqref="N4:N103">
    <cfRule type="expression" priority="5" dxfId="3" stopIfTrue="1">
      <formula>AND(ISNUMBER($N4),$N4&gt;0)</formula>
    </cfRule>
  </conditionalFormatting>
  <conditionalFormatting sqref="U4:U103">
    <cfRule type="expression" priority="6" dxfId="1" stopIfTrue="1">
      <formula>AND($A4&lt;&gt;"",$U4="Expiré")</formula>
    </cfRule>
    <cfRule type="expression" priority="7" dxfId="0" stopIfTrue="1">
      <formula>AND($A4&lt;&gt;"",$U4="À traiter")</formula>
    </cfRule>
    <cfRule type="expression" priority="8" dxfId="4" stopIfTrue="1">
      <formula>AND($A4&lt;&gt;"",$U4="Retenu")</formula>
    </cfRule>
  </conditionalFormatting>
  <conditionalFormatting sqref="Q4:Q103">
    <cfRule type="expression" priority="9" dxfId="4" stopIfTrue="1">
      <formula>AND($A4&lt;&gt;"",$Q4="Retenu")</formula>
    </cfRule>
    <cfRule type="expression" priority="10" dxfId="5" stopIfTrue="1">
      <formula>AND($A4&lt;&gt;"",$Q4="Non retenu")</formula>
    </cfRule>
  </conditionalFormatting>
  <dataValidations count="9">
    <dataValidation sqref="A4:A103" showDropDown="0" showInputMessage="0" showErrorMessage="0" allowBlank="0" errorTitle="ID devis manquant" error="L’ID devis est obligatoire dès que la ligne est utilisée." type="custom">
      <formula1>OR(A4&lt;&gt;"",COUNTA($B4,$D4:$K4,$M4,$P4:$S4,$V4)=0)</formula1>
    </dataValidation>
    <dataValidation sqref="B4:B103" showDropDown="0" showInputMessage="0" showErrorMessage="0" allowBlank="0" errorTitle="Référence non valide" error="Sélectionnez une référence présente dans la feuille Événements." promptTitle="Référence événement" prompt="Choisissez une référence d’événement interne." type="list">
      <formula1>INDIRECT("'Événements'!$A$4:$A$103")</formula1>
    </dataValidation>
    <dataValidation sqref="D4:D103" showDropDown="0" showInputMessage="0" showErrorMessage="0" allowBlank="0" errorTitle="Catégorie non valide" error="Sélectionnez une catégorie proposée dans Paramètres." type="list">
      <formula1>INDIRECT("'Paramètres'!$D$3:$D$7")</formula1>
    </dataValidation>
    <dataValidation sqref="J4:J103 M4:M103" showDropDown="0" showInputMessage="0" showErrorMessage="0" allowBlank="0" errorTitle="Montant non valide" error="Le montant doit être supérieur ou égal à zéro." type="decimal" operator="greaterThanOrEqual">
      <formula1>0</formula1>
    </dataValidation>
    <dataValidation sqref="K4:K103" showDropDown="0" showInputMessage="0" showErrorMessage="0" allowBlank="0" errorTitle="Taux non valide" error="Saisissez un taux compris entre 0 % et 100 %." type="decimal" operator="between">
      <formula1>0</formula1>
      <formula2>1</formula2>
    </dataValidation>
    <dataValidation sqref="G4:I103 S4:S103" showDropDown="0" showInputMessage="0" showErrorMessage="0" allowBlank="0" errorTitle="Date non valide" error="Saisissez une date valide." type="date" operator="between">
      <formula1>DATE(2020,1,1)</formula1>
      <formula2>DATE(2100,12,31)</formula2>
    </dataValidation>
    <dataValidation sqref="P4:P103" showDropDown="0" showInputMessage="0" showErrorMessage="0" allowBlank="0" errorTitle="Statut non valide" error="Sélectionnez un statut proposé dans Paramètres." type="list">
      <formula1>INDIRECT("'Paramètres'!$E$3:$E$7")</formula1>
    </dataValidation>
    <dataValidation sqref="Q4:Q103" showDropDown="0" showInputMessage="0" showErrorMessage="0" allowBlank="0" errorTitle="Décision non valide" error="Sélectionnez une décision proposée dans Paramètres." type="list">
      <formula1>INDIRECT("'Paramètres'!$F$3:$F$5")</formula1>
    </dataValidation>
    <dataValidation sqref="R4:R103" showDropDown="0" showInputMessage="0" showErrorMessage="0" allowBlank="0" errorTitle="Action non valide" error="Sélectionnez une prochaine action proposée dans Paramètres." type="list">
      <formula1>INDIRECT("'Paramètres'!$G$3:$G$7")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0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9" customWidth="1" min="1" max="1"/>
    <col width="31" customWidth="1" min="2" max="2"/>
    <col width="16" customWidth="1" min="3" max="3"/>
    <col width="16" customWidth="1" min="4" max="4"/>
    <col width="21" customWidth="1" min="5" max="5"/>
    <col width="23" customWidth="1" min="6" max="6"/>
    <col width="43" customWidth="1" min="7" max="7"/>
  </cols>
  <sheetData>
    <row r="1" ht="28" customHeight="1">
      <c r="A1" s="1" t="inlineStr">
        <is>
          <t>Référentiel des événements</t>
        </is>
      </c>
      <c r="B1" s="27" t="n"/>
      <c r="C1" s="27" t="n"/>
      <c r="D1" s="27" t="n"/>
      <c r="E1" s="27" t="n"/>
      <c r="F1" s="27" t="n"/>
      <c r="G1" s="28" t="n"/>
    </row>
    <row r="2" ht="24" customHeight="1">
      <c r="A2" s="2" t="inlineStr">
        <is>
          <t>Cellules jaunes : saisie modifiable. Les références sont utilisées dans la table des devis.</t>
        </is>
      </c>
    </row>
    <row r="3" ht="30" customHeight="1">
      <c r="A3" s="3" t="inlineStr">
        <is>
          <t>Réf. événement</t>
        </is>
      </c>
      <c r="B3" s="3" t="inlineStr">
        <is>
          <t>Intitulé</t>
        </is>
      </c>
      <c r="C3" s="3" t="inlineStr">
        <is>
          <t>Date de début</t>
        </is>
      </c>
      <c r="D3" s="3" t="inlineStr">
        <is>
          <t>Date de fin</t>
        </is>
      </c>
      <c r="E3" s="3" t="inlineStr">
        <is>
          <t>Budget indicatif HT</t>
        </is>
      </c>
      <c r="F3" s="3" t="inlineStr">
        <is>
          <t>Responsable interne</t>
        </is>
      </c>
      <c r="G3" s="3" t="inlineStr">
        <is>
          <t>Commentaire</t>
        </is>
      </c>
    </row>
    <row r="4" ht="22" customHeight="1">
      <c r="A4" s="16" t="inlineStr">
        <is>
          <t>EVT-DEMO-01</t>
        </is>
      </c>
      <c r="B4" s="16" t="inlineStr">
        <is>
          <t>Séminaire démonstration</t>
        </is>
      </c>
      <c r="C4" s="33" t="n">
        <v>46310</v>
      </c>
      <c r="D4" s="33" t="n">
        <v>46311</v>
      </c>
      <c r="E4" s="34" t="n">
        <v>25000</v>
      </c>
      <c r="F4" s="16" t="n"/>
      <c r="G4" s="21" t="inlineStr">
        <is>
          <t>Événement entièrement fictif de démonstration.</t>
        </is>
      </c>
    </row>
    <row r="5" ht="22" customHeight="1">
      <c r="A5" s="16" t="inlineStr">
        <is>
          <t>EVT-DEMO-02</t>
        </is>
      </c>
      <c r="B5" s="16" t="inlineStr">
        <is>
          <t>Forum fictif</t>
        </is>
      </c>
      <c r="C5" s="33" t="n">
        <v>46338</v>
      </c>
      <c r="D5" s="33" t="n">
        <v>46339</v>
      </c>
      <c r="E5" s="34" t="n">
        <v>35000</v>
      </c>
      <c r="F5" s="16" t="n"/>
      <c r="G5" s="21" t="inlineStr">
        <is>
          <t>Exemple interne sans participant ni organisme réel.</t>
        </is>
      </c>
    </row>
    <row r="6" ht="22" customHeight="1">
      <c r="A6" s="16" t="inlineStr">
        <is>
          <t>EVT-DEMO-03</t>
        </is>
      </c>
      <c r="B6" s="16" t="inlineStr">
        <is>
          <t>Atelier exemple</t>
        </is>
      </c>
      <c r="C6" s="33" t="n">
        <v>46356</v>
      </c>
      <c r="D6" s="33" t="n">
        <v>46356</v>
      </c>
      <c r="E6" s="34" t="n">
        <v>12000</v>
      </c>
      <c r="F6" s="16" t="n"/>
      <c r="G6" s="21" t="inlineStr">
        <is>
          <t>Atelier fictif utilisé uniquement pour illustrer le suivi.</t>
        </is>
      </c>
    </row>
    <row r="7" ht="22" customHeight="1">
      <c r="A7" s="16" t="n"/>
      <c r="B7" s="16" t="n"/>
      <c r="C7" s="33" t="n"/>
      <c r="D7" s="33" t="n"/>
      <c r="E7" s="34" t="n"/>
      <c r="F7" s="16" t="n"/>
      <c r="G7" s="21" t="n"/>
    </row>
    <row r="8" ht="22" customHeight="1">
      <c r="A8" s="16" t="n"/>
      <c r="B8" s="16" t="n"/>
      <c r="C8" s="33" t="n"/>
      <c r="D8" s="33" t="n"/>
      <c r="E8" s="34" t="n"/>
      <c r="F8" s="16" t="n"/>
      <c r="G8" s="21" t="n"/>
    </row>
    <row r="9" ht="22" customHeight="1">
      <c r="A9" s="16" t="n"/>
      <c r="B9" s="16" t="n"/>
      <c r="C9" s="33" t="n"/>
      <c r="D9" s="33" t="n"/>
      <c r="E9" s="34" t="n"/>
      <c r="F9" s="16" t="n"/>
      <c r="G9" s="21" t="n"/>
    </row>
    <row r="10" ht="22" customHeight="1">
      <c r="A10" s="16" t="n"/>
      <c r="B10" s="16" t="n"/>
      <c r="C10" s="33" t="n"/>
      <c r="D10" s="33" t="n"/>
      <c r="E10" s="34" t="n"/>
      <c r="F10" s="16" t="n"/>
      <c r="G10" s="21" t="n"/>
    </row>
    <row r="11" ht="22" customHeight="1">
      <c r="A11" s="16" t="n"/>
      <c r="B11" s="16" t="n"/>
      <c r="C11" s="33" t="n"/>
      <c r="D11" s="33" t="n"/>
      <c r="E11" s="34" t="n"/>
      <c r="F11" s="16" t="n"/>
      <c r="G11" s="21" t="n"/>
    </row>
    <row r="12" ht="22" customHeight="1">
      <c r="A12" s="16" t="n"/>
      <c r="B12" s="16" t="n"/>
      <c r="C12" s="33" t="n"/>
      <c r="D12" s="33" t="n"/>
      <c r="E12" s="34" t="n"/>
      <c r="F12" s="16" t="n"/>
      <c r="G12" s="21" t="n"/>
    </row>
    <row r="13" ht="22" customHeight="1">
      <c r="A13" s="16" t="n"/>
      <c r="B13" s="16" t="n"/>
      <c r="C13" s="33" t="n"/>
      <c r="D13" s="33" t="n"/>
      <c r="E13" s="34" t="n"/>
      <c r="F13" s="16" t="n"/>
      <c r="G13" s="21" t="n"/>
    </row>
    <row r="14" ht="22" customHeight="1">
      <c r="A14" s="16" t="n"/>
      <c r="B14" s="16" t="n"/>
      <c r="C14" s="33" t="n"/>
      <c r="D14" s="33" t="n"/>
      <c r="E14" s="34" t="n"/>
      <c r="F14" s="16" t="n"/>
      <c r="G14" s="21" t="n"/>
    </row>
    <row r="15" ht="22" customHeight="1">
      <c r="A15" s="16" t="n"/>
      <c r="B15" s="16" t="n"/>
      <c r="C15" s="33" t="n"/>
      <c r="D15" s="33" t="n"/>
      <c r="E15" s="34" t="n"/>
      <c r="F15" s="16" t="n"/>
      <c r="G15" s="21" t="n"/>
    </row>
    <row r="16" ht="22" customHeight="1">
      <c r="A16" s="16" t="n"/>
      <c r="B16" s="16" t="n"/>
      <c r="C16" s="33" t="n"/>
      <c r="D16" s="33" t="n"/>
      <c r="E16" s="34" t="n"/>
      <c r="F16" s="16" t="n"/>
      <c r="G16" s="21" t="n"/>
    </row>
    <row r="17" ht="22" customHeight="1">
      <c r="A17" s="16" t="n"/>
      <c r="B17" s="16" t="n"/>
      <c r="C17" s="33" t="n"/>
      <c r="D17" s="33" t="n"/>
      <c r="E17" s="34" t="n"/>
      <c r="F17" s="16" t="n"/>
      <c r="G17" s="21" t="n"/>
    </row>
    <row r="18" ht="22" customHeight="1">
      <c r="A18" s="16" t="n"/>
      <c r="B18" s="16" t="n"/>
      <c r="C18" s="33" t="n"/>
      <c r="D18" s="33" t="n"/>
      <c r="E18" s="34" t="n"/>
      <c r="F18" s="16" t="n"/>
      <c r="G18" s="21" t="n"/>
    </row>
    <row r="19" ht="22" customHeight="1">
      <c r="A19" s="16" t="n"/>
      <c r="B19" s="16" t="n"/>
      <c r="C19" s="33" t="n"/>
      <c r="D19" s="33" t="n"/>
      <c r="E19" s="34" t="n"/>
      <c r="F19" s="16" t="n"/>
      <c r="G19" s="21" t="n"/>
    </row>
    <row r="20" ht="22" customHeight="1">
      <c r="A20" s="16" t="n"/>
      <c r="B20" s="16" t="n"/>
      <c r="C20" s="33" t="n"/>
      <c r="D20" s="33" t="n"/>
      <c r="E20" s="34" t="n"/>
      <c r="F20" s="16" t="n"/>
      <c r="G20" s="21" t="n"/>
    </row>
    <row r="21" ht="22" customHeight="1">
      <c r="A21" s="16" t="n"/>
      <c r="B21" s="16" t="n"/>
      <c r="C21" s="33" t="n"/>
      <c r="D21" s="33" t="n"/>
      <c r="E21" s="34" t="n"/>
      <c r="F21" s="16" t="n"/>
      <c r="G21" s="21" t="n"/>
    </row>
    <row r="22" ht="22" customHeight="1">
      <c r="A22" s="16" t="n"/>
      <c r="B22" s="16" t="n"/>
      <c r="C22" s="33" t="n"/>
      <c r="D22" s="33" t="n"/>
      <c r="E22" s="34" t="n"/>
      <c r="F22" s="16" t="n"/>
      <c r="G22" s="21" t="n"/>
    </row>
    <row r="23" ht="22" customHeight="1">
      <c r="A23" s="16" t="n"/>
      <c r="B23" s="16" t="n"/>
      <c r="C23" s="33" t="n"/>
      <c r="D23" s="33" t="n"/>
      <c r="E23" s="34" t="n"/>
      <c r="F23" s="16" t="n"/>
      <c r="G23" s="21" t="n"/>
    </row>
    <row r="24" ht="22" customHeight="1">
      <c r="A24" s="16" t="n"/>
      <c r="B24" s="16" t="n"/>
      <c r="C24" s="33" t="n"/>
      <c r="D24" s="33" t="n"/>
      <c r="E24" s="34" t="n"/>
      <c r="F24" s="16" t="n"/>
      <c r="G24" s="21" t="n"/>
    </row>
    <row r="25" ht="22" customHeight="1">
      <c r="A25" s="16" t="n"/>
      <c r="B25" s="16" t="n"/>
      <c r="C25" s="33" t="n"/>
      <c r="D25" s="33" t="n"/>
      <c r="E25" s="34" t="n"/>
      <c r="F25" s="16" t="n"/>
      <c r="G25" s="21" t="n"/>
    </row>
    <row r="26" ht="22" customHeight="1">
      <c r="A26" s="16" t="n"/>
      <c r="B26" s="16" t="n"/>
      <c r="C26" s="33" t="n"/>
      <c r="D26" s="33" t="n"/>
      <c r="E26" s="34" t="n"/>
      <c r="F26" s="16" t="n"/>
      <c r="G26" s="21" t="n"/>
    </row>
    <row r="27" ht="22" customHeight="1">
      <c r="A27" s="16" t="n"/>
      <c r="B27" s="16" t="n"/>
      <c r="C27" s="33" t="n"/>
      <c r="D27" s="33" t="n"/>
      <c r="E27" s="34" t="n"/>
      <c r="F27" s="16" t="n"/>
      <c r="G27" s="21" t="n"/>
    </row>
    <row r="28" ht="22" customHeight="1">
      <c r="A28" s="16" t="n"/>
      <c r="B28" s="16" t="n"/>
      <c r="C28" s="33" t="n"/>
      <c r="D28" s="33" t="n"/>
      <c r="E28" s="34" t="n"/>
      <c r="F28" s="16" t="n"/>
      <c r="G28" s="21" t="n"/>
    </row>
    <row r="29" ht="22" customHeight="1">
      <c r="A29" s="16" t="n"/>
      <c r="B29" s="16" t="n"/>
      <c r="C29" s="33" t="n"/>
      <c r="D29" s="33" t="n"/>
      <c r="E29" s="34" t="n"/>
      <c r="F29" s="16" t="n"/>
      <c r="G29" s="21" t="n"/>
    </row>
    <row r="30" ht="22" customHeight="1">
      <c r="A30" s="16" t="n"/>
      <c r="B30" s="16" t="n"/>
      <c r="C30" s="33" t="n"/>
      <c r="D30" s="33" t="n"/>
      <c r="E30" s="34" t="n"/>
      <c r="F30" s="16" t="n"/>
      <c r="G30" s="21" t="n"/>
    </row>
    <row r="31" ht="22" customHeight="1">
      <c r="A31" s="16" t="n"/>
      <c r="B31" s="16" t="n"/>
      <c r="C31" s="33" t="n"/>
      <c r="D31" s="33" t="n"/>
      <c r="E31" s="34" t="n"/>
      <c r="F31" s="16" t="n"/>
      <c r="G31" s="21" t="n"/>
    </row>
    <row r="32" ht="22" customHeight="1">
      <c r="A32" s="16" t="n"/>
      <c r="B32" s="16" t="n"/>
      <c r="C32" s="33" t="n"/>
      <c r="D32" s="33" t="n"/>
      <c r="E32" s="34" t="n"/>
      <c r="F32" s="16" t="n"/>
      <c r="G32" s="21" t="n"/>
    </row>
    <row r="33" ht="22" customHeight="1">
      <c r="A33" s="16" t="n"/>
      <c r="B33" s="16" t="n"/>
      <c r="C33" s="33" t="n"/>
      <c r="D33" s="33" t="n"/>
      <c r="E33" s="34" t="n"/>
      <c r="F33" s="16" t="n"/>
      <c r="G33" s="21" t="n"/>
    </row>
    <row r="34" ht="22" customHeight="1">
      <c r="A34" s="16" t="n"/>
      <c r="B34" s="16" t="n"/>
      <c r="C34" s="33" t="n"/>
      <c r="D34" s="33" t="n"/>
      <c r="E34" s="34" t="n"/>
      <c r="F34" s="16" t="n"/>
      <c r="G34" s="21" t="n"/>
    </row>
    <row r="35" ht="22" customHeight="1">
      <c r="A35" s="16" t="n"/>
      <c r="B35" s="16" t="n"/>
      <c r="C35" s="33" t="n"/>
      <c r="D35" s="33" t="n"/>
      <c r="E35" s="34" t="n"/>
      <c r="F35" s="16" t="n"/>
      <c r="G35" s="21" t="n"/>
    </row>
    <row r="36" ht="22" customHeight="1">
      <c r="A36" s="16" t="n"/>
      <c r="B36" s="16" t="n"/>
      <c r="C36" s="33" t="n"/>
      <c r="D36" s="33" t="n"/>
      <c r="E36" s="34" t="n"/>
      <c r="F36" s="16" t="n"/>
      <c r="G36" s="21" t="n"/>
    </row>
    <row r="37" ht="22" customHeight="1">
      <c r="A37" s="16" t="n"/>
      <c r="B37" s="16" t="n"/>
      <c r="C37" s="33" t="n"/>
      <c r="D37" s="33" t="n"/>
      <c r="E37" s="34" t="n"/>
      <c r="F37" s="16" t="n"/>
      <c r="G37" s="21" t="n"/>
    </row>
    <row r="38" ht="22" customHeight="1">
      <c r="A38" s="16" t="n"/>
      <c r="B38" s="16" t="n"/>
      <c r="C38" s="33" t="n"/>
      <c r="D38" s="33" t="n"/>
      <c r="E38" s="34" t="n"/>
      <c r="F38" s="16" t="n"/>
      <c r="G38" s="21" t="n"/>
    </row>
    <row r="39" ht="22" customHeight="1">
      <c r="A39" s="16" t="n"/>
      <c r="B39" s="16" t="n"/>
      <c r="C39" s="33" t="n"/>
      <c r="D39" s="33" t="n"/>
      <c r="E39" s="34" t="n"/>
      <c r="F39" s="16" t="n"/>
      <c r="G39" s="21" t="n"/>
    </row>
    <row r="40" ht="22" customHeight="1">
      <c r="A40" s="16" t="n"/>
      <c r="B40" s="16" t="n"/>
      <c r="C40" s="33" t="n"/>
      <c r="D40" s="33" t="n"/>
      <c r="E40" s="34" t="n"/>
      <c r="F40" s="16" t="n"/>
      <c r="G40" s="21" t="n"/>
    </row>
    <row r="41" ht="22" customHeight="1">
      <c r="A41" s="16" t="n"/>
      <c r="B41" s="16" t="n"/>
      <c r="C41" s="33" t="n"/>
      <c r="D41" s="33" t="n"/>
      <c r="E41" s="34" t="n"/>
      <c r="F41" s="16" t="n"/>
      <c r="G41" s="21" t="n"/>
    </row>
    <row r="42" ht="22" customHeight="1">
      <c r="A42" s="16" t="n"/>
      <c r="B42" s="16" t="n"/>
      <c r="C42" s="33" t="n"/>
      <c r="D42" s="33" t="n"/>
      <c r="E42" s="34" t="n"/>
      <c r="F42" s="16" t="n"/>
      <c r="G42" s="21" t="n"/>
    </row>
    <row r="43" ht="22" customHeight="1">
      <c r="A43" s="16" t="n"/>
      <c r="B43" s="16" t="n"/>
      <c r="C43" s="33" t="n"/>
      <c r="D43" s="33" t="n"/>
      <c r="E43" s="34" t="n"/>
      <c r="F43" s="16" t="n"/>
      <c r="G43" s="21" t="n"/>
    </row>
    <row r="44" ht="22" customHeight="1">
      <c r="A44" s="16" t="n"/>
      <c r="B44" s="16" t="n"/>
      <c r="C44" s="33" t="n"/>
      <c r="D44" s="33" t="n"/>
      <c r="E44" s="34" t="n"/>
      <c r="F44" s="16" t="n"/>
      <c r="G44" s="21" t="n"/>
    </row>
    <row r="45" ht="22" customHeight="1">
      <c r="A45" s="16" t="n"/>
      <c r="B45" s="16" t="n"/>
      <c r="C45" s="33" t="n"/>
      <c r="D45" s="33" t="n"/>
      <c r="E45" s="34" t="n"/>
      <c r="F45" s="16" t="n"/>
      <c r="G45" s="21" t="n"/>
    </row>
    <row r="46" ht="22" customHeight="1">
      <c r="A46" s="16" t="n"/>
      <c r="B46" s="16" t="n"/>
      <c r="C46" s="33" t="n"/>
      <c r="D46" s="33" t="n"/>
      <c r="E46" s="34" t="n"/>
      <c r="F46" s="16" t="n"/>
      <c r="G46" s="21" t="n"/>
    </row>
    <row r="47" ht="22" customHeight="1">
      <c r="A47" s="16" t="n"/>
      <c r="B47" s="16" t="n"/>
      <c r="C47" s="33" t="n"/>
      <c r="D47" s="33" t="n"/>
      <c r="E47" s="34" t="n"/>
      <c r="F47" s="16" t="n"/>
      <c r="G47" s="21" t="n"/>
    </row>
    <row r="48" ht="22" customHeight="1">
      <c r="A48" s="16" t="n"/>
      <c r="B48" s="16" t="n"/>
      <c r="C48" s="33" t="n"/>
      <c r="D48" s="33" t="n"/>
      <c r="E48" s="34" t="n"/>
      <c r="F48" s="16" t="n"/>
      <c r="G48" s="21" t="n"/>
    </row>
    <row r="49" ht="22" customHeight="1">
      <c r="A49" s="16" t="n"/>
      <c r="B49" s="16" t="n"/>
      <c r="C49" s="33" t="n"/>
      <c r="D49" s="33" t="n"/>
      <c r="E49" s="34" t="n"/>
      <c r="F49" s="16" t="n"/>
      <c r="G49" s="21" t="n"/>
    </row>
    <row r="50" ht="22" customHeight="1">
      <c r="A50" s="16" t="n"/>
      <c r="B50" s="16" t="n"/>
      <c r="C50" s="33" t="n"/>
      <c r="D50" s="33" t="n"/>
      <c r="E50" s="34" t="n"/>
      <c r="F50" s="16" t="n"/>
      <c r="G50" s="21" t="n"/>
    </row>
    <row r="51" ht="22" customHeight="1">
      <c r="A51" s="16" t="n"/>
      <c r="B51" s="16" t="n"/>
      <c r="C51" s="33" t="n"/>
      <c r="D51" s="33" t="n"/>
      <c r="E51" s="34" t="n"/>
      <c r="F51" s="16" t="n"/>
      <c r="G51" s="21" t="n"/>
    </row>
    <row r="52" ht="22" customHeight="1">
      <c r="A52" s="16" t="n"/>
      <c r="B52" s="16" t="n"/>
      <c r="C52" s="33" t="n"/>
      <c r="D52" s="33" t="n"/>
      <c r="E52" s="34" t="n"/>
      <c r="F52" s="16" t="n"/>
      <c r="G52" s="21" t="n"/>
    </row>
    <row r="53" ht="22" customHeight="1">
      <c r="A53" s="16" t="n"/>
      <c r="B53" s="16" t="n"/>
      <c r="C53" s="33" t="n"/>
      <c r="D53" s="33" t="n"/>
      <c r="E53" s="34" t="n"/>
      <c r="F53" s="16" t="n"/>
      <c r="G53" s="21" t="n"/>
    </row>
    <row r="54" ht="22" customHeight="1">
      <c r="A54" s="16" t="n"/>
      <c r="B54" s="16" t="n"/>
      <c r="C54" s="33" t="n"/>
      <c r="D54" s="33" t="n"/>
      <c r="E54" s="34" t="n"/>
      <c r="F54" s="16" t="n"/>
      <c r="G54" s="21" t="n"/>
    </row>
    <row r="55" ht="22" customHeight="1">
      <c r="A55" s="16" t="n"/>
      <c r="B55" s="16" t="n"/>
      <c r="C55" s="33" t="n"/>
      <c r="D55" s="33" t="n"/>
      <c r="E55" s="34" t="n"/>
      <c r="F55" s="16" t="n"/>
      <c r="G55" s="21" t="n"/>
    </row>
    <row r="56" ht="22" customHeight="1">
      <c r="A56" s="16" t="n"/>
      <c r="B56" s="16" t="n"/>
      <c r="C56" s="33" t="n"/>
      <c r="D56" s="33" t="n"/>
      <c r="E56" s="34" t="n"/>
      <c r="F56" s="16" t="n"/>
      <c r="G56" s="21" t="n"/>
    </row>
    <row r="57" ht="22" customHeight="1">
      <c r="A57" s="16" t="n"/>
      <c r="B57" s="16" t="n"/>
      <c r="C57" s="33" t="n"/>
      <c r="D57" s="33" t="n"/>
      <c r="E57" s="34" t="n"/>
      <c r="F57" s="16" t="n"/>
      <c r="G57" s="21" t="n"/>
    </row>
    <row r="58" ht="22" customHeight="1">
      <c r="A58" s="16" t="n"/>
      <c r="B58" s="16" t="n"/>
      <c r="C58" s="33" t="n"/>
      <c r="D58" s="33" t="n"/>
      <c r="E58" s="34" t="n"/>
      <c r="F58" s="16" t="n"/>
      <c r="G58" s="21" t="n"/>
    </row>
    <row r="59" ht="22" customHeight="1">
      <c r="A59" s="16" t="n"/>
      <c r="B59" s="16" t="n"/>
      <c r="C59" s="33" t="n"/>
      <c r="D59" s="33" t="n"/>
      <c r="E59" s="34" t="n"/>
      <c r="F59" s="16" t="n"/>
      <c r="G59" s="21" t="n"/>
    </row>
    <row r="60" ht="22" customHeight="1">
      <c r="A60" s="16" t="n"/>
      <c r="B60" s="16" t="n"/>
      <c r="C60" s="33" t="n"/>
      <c r="D60" s="33" t="n"/>
      <c r="E60" s="34" t="n"/>
      <c r="F60" s="16" t="n"/>
      <c r="G60" s="21" t="n"/>
    </row>
    <row r="61" ht="22" customHeight="1">
      <c r="A61" s="16" t="n"/>
      <c r="B61" s="16" t="n"/>
      <c r="C61" s="33" t="n"/>
      <c r="D61" s="33" t="n"/>
      <c r="E61" s="34" t="n"/>
      <c r="F61" s="16" t="n"/>
      <c r="G61" s="21" t="n"/>
    </row>
    <row r="62" ht="22" customHeight="1">
      <c r="A62" s="16" t="n"/>
      <c r="B62" s="16" t="n"/>
      <c r="C62" s="33" t="n"/>
      <c r="D62" s="33" t="n"/>
      <c r="E62" s="34" t="n"/>
      <c r="F62" s="16" t="n"/>
      <c r="G62" s="21" t="n"/>
    </row>
    <row r="63" ht="22" customHeight="1">
      <c r="A63" s="16" t="n"/>
      <c r="B63" s="16" t="n"/>
      <c r="C63" s="33" t="n"/>
      <c r="D63" s="33" t="n"/>
      <c r="E63" s="34" t="n"/>
      <c r="F63" s="16" t="n"/>
      <c r="G63" s="21" t="n"/>
    </row>
    <row r="64" ht="22" customHeight="1">
      <c r="A64" s="16" t="n"/>
      <c r="B64" s="16" t="n"/>
      <c r="C64" s="33" t="n"/>
      <c r="D64" s="33" t="n"/>
      <c r="E64" s="34" t="n"/>
      <c r="F64" s="16" t="n"/>
      <c r="G64" s="21" t="n"/>
    </row>
    <row r="65" ht="22" customHeight="1">
      <c r="A65" s="16" t="n"/>
      <c r="B65" s="16" t="n"/>
      <c r="C65" s="33" t="n"/>
      <c r="D65" s="33" t="n"/>
      <c r="E65" s="34" t="n"/>
      <c r="F65" s="16" t="n"/>
      <c r="G65" s="21" t="n"/>
    </row>
    <row r="66" ht="22" customHeight="1">
      <c r="A66" s="16" t="n"/>
      <c r="B66" s="16" t="n"/>
      <c r="C66" s="33" t="n"/>
      <c r="D66" s="33" t="n"/>
      <c r="E66" s="34" t="n"/>
      <c r="F66" s="16" t="n"/>
      <c r="G66" s="21" t="n"/>
    </row>
    <row r="67" ht="22" customHeight="1">
      <c r="A67" s="16" t="n"/>
      <c r="B67" s="16" t="n"/>
      <c r="C67" s="33" t="n"/>
      <c r="D67" s="33" t="n"/>
      <c r="E67" s="34" t="n"/>
      <c r="F67" s="16" t="n"/>
      <c r="G67" s="21" t="n"/>
    </row>
    <row r="68" ht="22" customHeight="1">
      <c r="A68" s="16" t="n"/>
      <c r="B68" s="16" t="n"/>
      <c r="C68" s="33" t="n"/>
      <c r="D68" s="33" t="n"/>
      <c r="E68" s="34" t="n"/>
      <c r="F68" s="16" t="n"/>
      <c r="G68" s="21" t="n"/>
    </row>
    <row r="69" ht="22" customHeight="1">
      <c r="A69" s="16" t="n"/>
      <c r="B69" s="16" t="n"/>
      <c r="C69" s="33" t="n"/>
      <c r="D69" s="33" t="n"/>
      <c r="E69" s="34" t="n"/>
      <c r="F69" s="16" t="n"/>
      <c r="G69" s="21" t="n"/>
    </row>
    <row r="70" ht="22" customHeight="1">
      <c r="A70" s="16" t="n"/>
      <c r="B70" s="16" t="n"/>
      <c r="C70" s="33" t="n"/>
      <c r="D70" s="33" t="n"/>
      <c r="E70" s="34" t="n"/>
      <c r="F70" s="16" t="n"/>
      <c r="G70" s="21" t="n"/>
    </row>
    <row r="71" ht="22" customHeight="1">
      <c r="A71" s="16" t="n"/>
      <c r="B71" s="16" t="n"/>
      <c r="C71" s="33" t="n"/>
      <c r="D71" s="33" t="n"/>
      <c r="E71" s="34" t="n"/>
      <c r="F71" s="16" t="n"/>
      <c r="G71" s="21" t="n"/>
    </row>
    <row r="72" ht="22" customHeight="1">
      <c r="A72" s="16" t="n"/>
      <c r="B72" s="16" t="n"/>
      <c r="C72" s="33" t="n"/>
      <c r="D72" s="33" t="n"/>
      <c r="E72" s="34" t="n"/>
      <c r="F72" s="16" t="n"/>
      <c r="G72" s="21" t="n"/>
    </row>
    <row r="73" ht="22" customHeight="1">
      <c r="A73" s="16" t="n"/>
      <c r="B73" s="16" t="n"/>
      <c r="C73" s="33" t="n"/>
      <c r="D73" s="33" t="n"/>
      <c r="E73" s="34" t="n"/>
      <c r="F73" s="16" t="n"/>
      <c r="G73" s="21" t="n"/>
    </row>
    <row r="74" ht="22" customHeight="1">
      <c r="A74" s="16" t="n"/>
      <c r="B74" s="16" t="n"/>
      <c r="C74" s="33" t="n"/>
      <c r="D74" s="33" t="n"/>
      <c r="E74" s="34" t="n"/>
      <c r="F74" s="16" t="n"/>
      <c r="G74" s="21" t="n"/>
    </row>
    <row r="75" ht="22" customHeight="1">
      <c r="A75" s="16" t="n"/>
      <c r="B75" s="16" t="n"/>
      <c r="C75" s="33" t="n"/>
      <c r="D75" s="33" t="n"/>
      <c r="E75" s="34" t="n"/>
      <c r="F75" s="16" t="n"/>
      <c r="G75" s="21" t="n"/>
    </row>
    <row r="76" ht="22" customHeight="1">
      <c r="A76" s="16" t="n"/>
      <c r="B76" s="16" t="n"/>
      <c r="C76" s="33" t="n"/>
      <c r="D76" s="33" t="n"/>
      <c r="E76" s="34" t="n"/>
      <c r="F76" s="16" t="n"/>
      <c r="G76" s="21" t="n"/>
    </row>
    <row r="77" ht="22" customHeight="1">
      <c r="A77" s="16" t="n"/>
      <c r="B77" s="16" t="n"/>
      <c r="C77" s="33" t="n"/>
      <c r="D77" s="33" t="n"/>
      <c r="E77" s="34" t="n"/>
      <c r="F77" s="16" t="n"/>
      <c r="G77" s="21" t="n"/>
    </row>
    <row r="78" ht="22" customHeight="1">
      <c r="A78" s="16" t="n"/>
      <c r="B78" s="16" t="n"/>
      <c r="C78" s="33" t="n"/>
      <c r="D78" s="33" t="n"/>
      <c r="E78" s="34" t="n"/>
      <c r="F78" s="16" t="n"/>
      <c r="G78" s="21" t="n"/>
    </row>
    <row r="79" ht="22" customHeight="1">
      <c r="A79" s="16" t="n"/>
      <c r="B79" s="16" t="n"/>
      <c r="C79" s="33" t="n"/>
      <c r="D79" s="33" t="n"/>
      <c r="E79" s="34" t="n"/>
      <c r="F79" s="16" t="n"/>
      <c r="G79" s="21" t="n"/>
    </row>
    <row r="80" ht="22" customHeight="1">
      <c r="A80" s="16" t="n"/>
      <c r="B80" s="16" t="n"/>
      <c r="C80" s="33" t="n"/>
      <c r="D80" s="33" t="n"/>
      <c r="E80" s="34" t="n"/>
      <c r="F80" s="16" t="n"/>
      <c r="G80" s="21" t="n"/>
    </row>
    <row r="81" ht="22" customHeight="1">
      <c r="A81" s="16" t="n"/>
      <c r="B81" s="16" t="n"/>
      <c r="C81" s="33" t="n"/>
      <c r="D81" s="33" t="n"/>
      <c r="E81" s="34" t="n"/>
      <c r="F81" s="16" t="n"/>
      <c r="G81" s="21" t="n"/>
    </row>
    <row r="82" ht="22" customHeight="1">
      <c r="A82" s="16" t="n"/>
      <c r="B82" s="16" t="n"/>
      <c r="C82" s="33" t="n"/>
      <c r="D82" s="33" t="n"/>
      <c r="E82" s="34" t="n"/>
      <c r="F82" s="16" t="n"/>
      <c r="G82" s="21" t="n"/>
    </row>
    <row r="83" ht="22" customHeight="1">
      <c r="A83" s="16" t="n"/>
      <c r="B83" s="16" t="n"/>
      <c r="C83" s="33" t="n"/>
      <c r="D83" s="33" t="n"/>
      <c r="E83" s="34" t="n"/>
      <c r="F83" s="16" t="n"/>
      <c r="G83" s="21" t="n"/>
    </row>
    <row r="84" ht="22" customHeight="1">
      <c r="A84" s="16" t="n"/>
      <c r="B84" s="16" t="n"/>
      <c r="C84" s="33" t="n"/>
      <c r="D84" s="33" t="n"/>
      <c r="E84" s="34" t="n"/>
      <c r="F84" s="16" t="n"/>
      <c r="G84" s="21" t="n"/>
    </row>
    <row r="85" ht="22" customHeight="1">
      <c r="A85" s="16" t="n"/>
      <c r="B85" s="16" t="n"/>
      <c r="C85" s="33" t="n"/>
      <c r="D85" s="33" t="n"/>
      <c r="E85" s="34" t="n"/>
      <c r="F85" s="16" t="n"/>
      <c r="G85" s="21" t="n"/>
    </row>
    <row r="86" ht="22" customHeight="1">
      <c r="A86" s="16" t="n"/>
      <c r="B86" s="16" t="n"/>
      <c r="C86" s="33" t="n"/>
      <c r="D86" s="33" t="n"/>
      <c r="E86" s="34" t="n"/>
      <c r="F86" s="16" t="n"/>
      <c r="G86" s="21" t="n"/>
    </row>
    <row r="87" ht="22" customHeight="1">
      <c r="A87" s="16" t="n"/>
      <c r="B87" s="16" t="n"/>
      <c r="C87" s="33" t="n"/>
      <c r="D87" s="33" t="n"/>
      <c r="E87" s="34" t="n"/>
      <c r="F87" s="16" t="n"/>
      <c r="G87" s="21" t="n"/>
    </row>
    <row r="88" ht="22" customHeight="1">
      <c r="A88" s="16" t="n"/>
      <c r="B88" s="16" t="n"/>
      <c r="C88" s="33" t="n"/>
      <c r="D88" s="33" t="n"/>
      <c r="E88" s="34" t="n"/>
      <c r="F88" s="16" t="n"/>
      <c r="G88" s="21" t="n"/>
    </row>
    <row r="89" ht="22" customHeight="1">
      <c r="A89" s="16" t="n"/>
      <c r="B89" s="16" t="n"/>
      <c r="C89" s="33" t="n"/>
      <c r="D89" s="33" t="n"/>
      <c r="E89" s="34" t="n"/>
      <c r="F89" s="16" t="n"/>
      <c r="G89" s="21" t="n"/>
    </row>
    <row r="90" ht="22" customHeight="1">
      <c r="A90" s="16" t="n"/>
      <c r="B90" s="16" t="n"/>
      <c r="C90" s="33" t="n"/>
      <c r="D90" s="33" t="n"/>
      <c r="E90" s="34" t="n"/>
      <c r="F90" s="16" t="n"/>
      <c r="G90" s="21" t="n"/>
    </row>
    <row r="91" ht="22" customHeight="1">
      <c r="A91" s="16" t="n"/>
      <c r="B91" s="16" t="n"/>
      <c r="C91" s="33" t="n"/>
      <c r="D91" s="33" t="n"/>
      <c r="E91" s="34" t="n"/>
      <c r="F91" s="16" t="n"/>
      <c r="G91" s="21" t="n"/>
    </row>
    <row r="92" ht="22" customHeight="1">
      <c r="A92" s="16" t="n"/>
      <c r="B92" s="16" t="n"/>
      <c r="C92" s="33" t="n"/>
      <c r="D92" s="33" t="n"/>
      <c r="E92" s="34" t="n"/>
      <c r="F92" s="16" t="n"/>
      <c r="G92" s="21" t="n"/>
    </row>
    <row r="93" ht="22" customHeight="1">
      <c r="A93" s="16" t="n"/>
      <c r="B93" s="16" t="n"/>
      <c r="C93" s="33" t="n"/>
      <c r="D93" s="33" t="n"/>
      <c r="E93" s="34" t="n"/>
      <c r="F93" s="16" t="n"/>
      <c r="G93" s="21" t="n"/>
    </row>
    <row r="94" ht="22" customHeight="1">
      <c r="A94" s="16" t="n"/>
      <c r="B94" s="16" t="n"/>
      <c r="C94" s="33" t="n"/>
      <c r="D94" s="33" t="n"/>
      <c r="E94" s="34" t="n"/>
      <c r="F94" s="16" t="n"/>
      <c r="G94" s="21" t="n"/>
    </row>
    <row r="95" ht="22" customHeight="1">
      <c r="A95" s="16" t="n"/>
      <c r="B95" s="16" t="n"/>
      <c r="C95" s="33" t="n"/>
      <c r="D95" s="33" t="n"/>
      <c r="E95" s="34" t="n"/>
      <c r="F95" s="16" t="n"/>
      <c r="G95" s="21" t="n"/>
    </row>
    <row r="96" ht="22" customHeight="1">
      <c r="A96" s="16" t="n"/>
      <c r="B96" s="16" t="n"/>
      <c r="C96" s="33" t="n"/>
      <c r="D96" s="33" t="n"/>
      <c r="E96" s="34" t="n"/>
      <c r="F96" s="16" t="n"/>
      <c r="G96" s="21" t="n"/>
    </row>
    <row r="97" ht="22" customHeight="1">
      <c r="A97" s="16" t="n"/>
      <c r="B97" s="16" t="n"/>
      <c r="C97" s="33" t="n"/>
      <c r="D97" s="33" t="n"/>
      <c r="E97" s="34" t="n"/>
      <c r="F97" s="16" t="n"/>
      <c r="G97" s="21" t="n"/>
    </row>
    <row r="98" ht="22" customHeight="1">
      <c r="A98" s="16" t="n"/>
      <c r="B98" s="16" t="n"/>
      <c r="C98" s="33" t="n"/>
      <c r="D98" s="33" t="n"/>
      <c r="E98" s="34" t="n"/>
      <c r="F98" s="16" t="n"/>
      <c r="G98" s="21" t="n"/>
    </row>
    <row r="99" ht="22" customHeight="1">
      <c r="A99" s="16" t="n"/>
      <c r="B99" s="16" t="n"/>
      <c r="C99" s="33" t="n"/>
      <c r="D99" s="33" t="n"/>
      <c r="E99" s="34" t="n"/>
      <c r="F99" s="16" t="n"/>
      <c r="G99" s="21" t="n"/>
    </row>
    <row r="100" ht="22" customHeight="1">
      <c r="A100" s="16" t="n"/>
      <c r="B100" s="16" t="n"/>
      <c r="C100" s="33" t="n"/>
      <c r="D100" s="33" t="n"/>
      <c r="E100" s="34" t="n"/>
      <c r="F100" s="16" t="n"/>
      <c r="G100" s="21" t="n"/>
    </row>
    <row r="101" ht="22" customHeight="1">
      <c r="A101" s="16" t="n"/>
      <c r="B101" s="16" t="n"/>
      <c r="C101" s="33" t="n"/>
      <c r="D101" s="33" t="n"/>
      <c r="E101" s="34" t="n"/>
      <c r="F101" s="16" t="n"/>
      <c r="G101" s="21" t="n"/>
    </row>
    <row r="102" ht="22" customHeight="1">
      <c r="A102" s="16" t="n"/>
      <c r="B102" s="16" t="n"/>
      <c r="C102" s="33" t="n"/>
      <c r="D102" s="33" t="n"/>
      <c r="E102" s="34" t="n"/>
      <c r="F102" s="16" t="n"/>
      <c r="G102" s="21" t="n"/>
    </row>
    <row r="103" ht="22" customHeight="1">
      <c r="A103" s="16" t="n"/>
      <c r="B103" s="16" t="n"/>
      <c r="C103" s="33" t="n"/>
      <c r="D103" s="33" t="n"/>
      <c r="E103" s="34" t="n"/>
      <c r="F103" s="16" t="n"/>
      <c r="G103" s="21" t="n"/>
    </row>
  </sheetData>
  <mergeCells count="1">
    <mergeCell ref="A1:G1"/>
  </mergeCells>
  <conditionalFormatting sqref="A4:A103">
    <cfRule type="expression" priority="1" dxfId="1" stopIfTrue="1">
      <formula>AND($A4&lt;&gt;"",COUNTIF($A$4:$A$103,$A4)&gt;1)</formula>
    </cfRule>
  </conditionalFormatting>
  <conditionalFormatting sqref="C4:D103">
    <cfRule type="expression" priority="2" dxfId="3" stopIfTrue="1">
      <formula>AND(ISNUMBER($C4),ISNUMBER($D4),$D4&lt;$C4)</formula>
    </cfRule>
  </conditionalFormatting>
  <dataValidations count="3">
    <dataValidation sqref="C4:C103" showDropDown="0" showInputMessage="0" showErrorMessage="0" allowBlank="0" errorTitle="Date non valide" error="Saisissez une date valide." type="date" operator="between">
      <formula1>DATE(2020,1,1)</formula1>
      <formula2>DATE(2100,12,31)</formula2>
    </dataValidation>
    <dataValidation sqref="D4:D103" showDropDown="0" showInputMessage="0" showErrorMessage="0" allowBlank="0" errorTitle="Période non valide" error="La date de fin doit être une date postérieure ou égale à la date de début." type="custom">
      <formula1>OR($D4="",AND(ISNUMBER($D4),ISNUMBER($C4),$D4&gt;=$C4))</formula1>
    </dataValidation>
    <dataValidation sqref="E4:E103" showDropDown="0" showInputMessage="0" showErrorMessage="0" allowBlank="0" errorTitle="Budget non valide" error="Le budget doit être supérieur ou égal à zéro." type="decimal" operator="greaterThanOrEqual">
      <formula1>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0"/>
  <sheetViews>
    <sheetView showGridLines="0" workbookViewId="0">
      <selection activeCell="A1" sqref="A1"/>
    </sheetView>
  </sheetViews>
  <sheetFormatPr baseColWidth="8" defaultRowHeight="15"/>
  <cols>
    <col width="27" customWidth="1" min="1" max="1"/>
    <col width="72" customWidth="1" min="2" max="2"/>
    <col width="3" customWidth="1" min="3" max="3"/>
    <col width="22" customWidth="1" min="4" max="4"/>
    <col width="20" customWidth="1" min="5" max="5"/>
    <col width="18" customWidth="1" min="6" max="6"/>
    <col width="22" customWidth="1" min="7" max="7"/>
  </cols>
  <sheetData>
    <row r="1" ht="28" customHeight="1">
      <c r="A1" s="1" t="inlineStr">
        <is>
          <t>Paramètres du suivi des devis</t>
        </is>
      </c>
      <c r="B1" s="27" t="n"/>
      <c r="C1" s="27" t="n"/>
      <c r="D1" s="27" t="n"/>
      <c r="E1" s="27" t="n"/>
      <c r="F1" s="27" t="n"/>
      <c r="G1" s="28" t="n"/>
    </row>
    <row r="2">
      <c r="A2" s="23" t="inlineStr">
        <is>
          <t>Date de référence</t>
        </is>
      </c>
      <c r="B2" s="33" t="n">
        <v>46273</v>
      </c>
      <c r="D2" s="3" t="inlineStr">
        <is>
          <t>Catégories</t>
        </is>
      </c>
      <c r="E2" s="3" t="inlineStr">
        <is>
          <t>Statuts</t>
        </is>
      </c>
      <c r="F2" s="3" t="inlineStr">
        <is>
          <t>Décisions</t>
        </is>
      </c>
      <c r="G2" s="3" t="inlineStr">
        <is>
          <t>Prochaines actions</t>
        </is>
      </c>
    </row>
    <row r="3">
      <c r="A3" s="23" t="inlineStr">
        <is>
          <t>Seuil d’alerte en jours</t>
        </is>
      </c>
      <c r="B3" s="24" t="n">
        <v>7</v>
      </c>
      <c r="D3" s="16" t="inlineStr">
        <is>
          <t>Salle</t>
        </is>
      </c>
      <c r="E3" s="16" t="inlineStr">
        <is>
          <t>À demander</t>
        </is>
      </c>
      <c r="F3" s="16" t="inlineStr">
        <is>
          <t>À décider</t>
        </is>
      </c>
      <c r="G3" s="16" t="inlineStr">
        <is>
          <t>Aucune</t>
        </is>
      </c>
    </row>
    <row r="4">
      <c r="D4" s="16" t="inlineStr">
        <is>
          <t>Restauration</t>
        </is>
      </c>
      <c r="E4" s="16" t="inlineStr">
        <is>
          <t>Demandé</t>
        </is>
      </c>
      <c r="F4" s="16" t="inlineStr">
        <is>
          <t>Retenu</t>
        </is>
      </c>
      <c r="G4" s="16" t="inlineStr">
        <is>
          <t>Relancer</t>
        </is>
      </c>
    </row>
    <row r="5">
      <c r="D5" s="16" t="inlineStr">
        <is>
          <t>Technique</t>
        </is>
      </c>
      <c r="E5" s="16" t="inlineStr">
        <is>
          <t>Reçu</t>
        </is>
      </c>
      <c r="F5" s="16" t="inlineStr">
        <is>
          <t>Non retenu</t>
        </is>
      </c>
      <c r="G5" s="16" t="inlineStr">
        <is>
          <t>Analyser</t>
        </is>
      </c>
    </row>
    <row r="6">
      <c r="D6" s="16" t="inlineStr">
        <is>
          <t>Mobilier</t>
        </is>
      </c>
      <c r="E6" s="16" t="inlineStr">
        <is>
          <t>En analyse</t>
        </is>
      </c>
      <c r="F6" s="16" t="n"/>
      <c r="G6" s="16" t="inlineStr">
        <is>
          <t>Négocier</t>
        </is>
      </c>
    </row>
    <row r="7">
      <c r="D7" s="16" t="inlineStr">
        <is>
          <t>Signalétique</t>
        </is>
      </c>
      <c r="E7" s="16" t="inlineStr">
        <is>
          <t>Clos</t>
        </is>
      </c>
      <c r="F7" s="16" t="n"/>
      <c r="G7" s="16" t="inlineStr">
        <is>
          <t>Valider</t>
        </is>
      </c>
    </row>
    <row r="8"/>
    <row r="9" ht="34" customHeight="1">
      <c r="A9" s="25" t="inlineStr">
        <is>
          <t>Portée</t>
        </is>
      </c>
      <c r="B9" s="26" t="inlineStr">
        <is>
          <t>Outil interne d’aide à la décision ; il ne constitue ni un document officiel, ni une certification, ni un conseil juridique ou fiscal.</t>
        </is>
      </c>
    </row>
    <row r="10" ht="34" customHeight="1">
      <c r="A10" s="25" t="inlineStr">
        <is>
          <t>Taux de taxe</t>
        </is>
      </c>
      <c r="B10" s="26" t="inlineStr">
        <is>
          <t>Les taux saisis sont des hypothèses modifiables à confirmer selon le contexte ; aucune règle fiscale n’est garantie.</t>
        </is>
      </c>
    </row>
  </sheetData>
  <mergeCells count="1">
    <mergeCell ref="A1:G1"/>
  </mergeCells>
  <dataValidations count="2">
    <dataValidation sqref="B2" showDropDown="0" showInputMessage="0" showErrorMessage="0" allowBlank="0" errorTitle="Date non valide" error="Saisissez une date valide." promptTitle="Date de référence" prompt="Date utilisée pour calculer les échéances." type="date" operator="between">
      <formula1>DATE(2020,1,1)</formula1>
      <formula2>DATE(2100,12,31)</formula2>
    </dataValidation>
    <dataValidation sqref="B3" showDropDown="0" showInputMessage="0" showErrorMessage="0" allowBlank="0" errorTitle="Seuil non valide" error="Saisissez un nombre entier compris entre 0 et 365." promptTitle="Seuil d’alerte" prompt="Nombre de jours avant échéance déclenchant l’alerte." type="whole" operator="between">
      <formula1>0</formula1>
      <formula2>365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2026-09-08T13:20:32Z</dcterms:created>
  <dcterms:modified xmlns:dcterms="http://purl.org/dc/terms/" xmlns:xsi="http://www.w3.org/2001/XMLSchema-instance" xsi:type="dcterms:W3CDTF">2026-09-08T13:20:34+00:00Z</dcterms:modified>
</cp:coreProperties>
</file>