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nthèse" sheetId="1" state="visible" r:id="rId1"/>
    <sheet xmlns:r="http://schemas.openxmlformats.org/officeDocument/2006/relationships" name="Prévisions" sheetId="2" state="visible" r:id="rId2"/>
    <sheet xmlns:r="http://schemas.openxmlformats.org/officeDocument/2006/relationships" name="Paramètres" sheetId="3" state="visible" r:id="rId3"/>
    <sheet xmlns:r="http://schemas.openxmlformats.org/officeDocument/2006/relationships" name="Instructions" sheetId="4" state="visible" r:id="rId4"/>
  </sheets>
  <definedNames>
    <definedName name="_xlnm._FilterDatabase" localSheetId="1" hidden="1">'Prévisions'!$A$5:$U$105</definedName>
    <definedName name="_xlnm._FilterDatabase" localSheetId="3" hidden="1">'Instructions'!$A$5:$D$47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#,##0.00 [$€-fr-FR]"/>
    <numFmt numFmtId="165" formatCode="0.0%"/>
    <numFmt numFmtId="166" formatCode="dd/mm/yyyy"/>
  </numFmts>
  <fonts count="5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b val="1"/>
      <color rgb="00FFFFFF"/>
      <sz val="10"/>
    </font>
    <font>
      <name val="Aptos"/>
      <color rgb="00352646"/>
      <sz val="10"/>
    </font>
    <font>
      <name val="Aptos"/>
      <b val="1"/>
      <color rgb="00352646"/>
      <sz val="10"/>
    </font>
  </fonts>
  <fills count="8">
    <fill>
      <patternFill/>
    </fill>
    <fill>
      <patternFill patternType="gray125"/>
    </fill>
    <fill>
      <patternFill patternType="solid">
        <fgColor rgb="00352646"/>
      </patternFill>
    </fill>
    <fill>
      <patternFill patternType="solid">
        <fgColor rgb="00DF5149"/>
      </patternFill>
    </fill>
    <fill>
      <patternFill patternType="solid">
        <fgColor rgb="00FFF5ED"/>
      </patternFill>
    </fill>
    <fill>
      <patternFill patternType="solid">
        <fgColor rgb="00FFFFFF"/>
      </patternFill>
    </fill>
    <fill>
      <patternFill patternType="solid">
        <fgColor rgb="00F5F1F6"/>
      </patternFill>
    </fill>
    <fill>
      <patternFill patternType="solid">
        <fgColor rgb="00FFF0AE"/>
      </patternFill>
    </fill>
  </fills>
  <borders count="2">
    <border>
      <left/>
      <right/>
      <top/>
      <bottom/>
      <diagonal/>
    </border>
    <border>
      <left style="thin">
        <color rgb="00DFD3DF"/>
      </left>
      <right style="thin">
        <color rgb="00DFD3DF"/>
      </right>
      <top style="thin">
        <color rgb="00DFD3DF"/>
      </top>
      <bottom style="thin">
        <color rgb="00DFD3DF"/>
      </bottom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center"/>
    </xf>
    <xf numFmtId="0" fontId="3" fillId="0" borderId="1" applyAlignment="1" pivotButton="0" quotePrefix="0" xfId="0">
      <alignment horizontal="left" vertical="top" wrapText="1"/>
    </xf>
    <xf numFmtId="0" fontId="0" fillId="0" borderId="1" pivotButton="0" quotePrefix="0" xfId="0"/>
    <xf numFmtId="0" fontId="2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/>
    </xf>
    <xf numFmtId="3" fontId="3" fillId="4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top" wrapText="1"/>
    </xf>
    <xf numFmtId="17" fontId="3" fillId="4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left" vertical="center"/>
    </xf>
    <xf numFmtId="3" fontId="3" fillId="5" borderId="1" applyAlignment="1" pivotButton="0" quotePrefix="0" xfId="0">
      <alignment horizontal="left" vertical="center"/>
    </xf>
    <xf numFmtId="0" fontId="3" fillId="5" borderId="1" applyAlignment="1" pivotButton="0" quotePrefix="0" xfId="0">
      <alignment horizontal="left" vertical="top" wrapText="1"/>
    </xf>
    <xf numFmtId="17" fontId="3" fillId="5" borderId="1" applyAlignment="1" pivotButton="0" quotePrefix="0" xfId="0">
      <alignment horizontal="center" vertical="center"/>
    </xf>
    <xf numFmtId="164" fontId="3" fillId="5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left" vertical="center"/>
    </xf>
    <xf numFmtId="164" fontId="3" fillId="5" borderId="1" applyAlignment="1" pivotButton="0" quotePrefix="0" xfId="0">
      <alignment horizontal="left" vertical="center"/>
    </xf>
    <xf numFmtId="165" fontId="3" fillId="5" borderId="1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left" vertical="top" wrapText="1"/>
    </xf>
    <xf numFmtId="0" fontId="3" fillId="7" borderId="1" applyAlignment="1" pivotButton="0" quotePrefix="0" xfId="0">
      <alignment horizontal="left" vertical="center"/>
    </xf>
    <xf numFmtId="166" fontId="3" fillId="7" borderId="1" applyAlignment="1" pivotButton="0" quotePrefix="0" xfId="0">
      <alignment horizontal="center" vertical="center"/>
    </xf>
    <xf numFmtId="0" fontId="3" fillId="7" borderId="1" applyAlignment="1" pivotButton="0" quotePrefix="0" xfId="0">
      <alignment horizontal="center" vertical="center"/>
    </xf>
    <xf numFmtId="3" fontId="3" fillId="7" borderId="1" applyAlignment="1" pivotButton="0" quotePrefix="0" xfId="0">
      <alignment horizontal="center" vertical="center"/>
    </xf>
    <xf numFmtId="164" fontId="3" fillId="7" borderId="1" applyAlignment="1" pivotButton="0" quotePrefix="0" xfId="0">
      <alignment horizontal="right" vertical="center"/>
    </xf>
    <xf numFmtId="165" fontId="3" fillId="7" borderId="1" applyAlignment="1" pivotButton="0" quotePrefix="0" xfId="0">
      <alignment horizontal="center" vertical="center"/>
    </xf>
    <xf numFmtId="3" fontId="3" fillId="4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right" vertical="center"/>
    </xf>
    <xf numFmtId="0" fontId="3" fillId="7" borderId="1" applyAlignment="1" pivotButton="0" quotePrefix="0" xfId="0">
      <alignment horizontal="left" vertical="top" wrapText="1"/>
    </xf>
    <xf numFmtId="3" fontId="3" fillId="5" borderId="1" applyAlignment="1" pivotButton="0" quotePrefix="0" xfId="0">
      <alignment horizontal="center" vertical="center"/>
    </xf>
    <xf numFmtId="164" fontId="3" fillId="5" borderId="1" applyAlignment="1" pivotButton="0" quotePrefix="0" xfId="0">
      <alignment horizontal="right" vertical="center"/>
    </xf>
    <xf numFmtId="166" fontId="3" fillId="7" borderId="1" applyAlignment="1" pivotButton="0" quotePrefix="0" xfId="0">
      <alignment horizontal="left" vertical="center"/>
    </xf>
    <xf numFmtId="164" fontId="3" fillId="7" borderId="1" applyAlignment="1" pivotButton="0" quotePrefix="0" xfId="0">
      <alignment horizontal="left" vertical="center"/>
    </xf>
    <xf numFmtId="165" fontId="3" fillId="7" borderId="1" applyAlignment="1" pivotButton="0" quotePrefix="0" xfId="0">
      <alignment horizontal="left" vertical="center"/>
    </xf>
    <xf numFmtId="3" fontId="3" fillId="7" borderId="1" applyAlignment="1" pivotButton="0" quotePrefix="0" xfId="0">
      <alignment horizontal="left" vertical="center"/>
    </xf>
    <xf numFmtId="0" fontId="2" fillId="2" borderId="1" pivotButton="0" quotePrefix="0" xfId="0"/>
    <xf numFmtId="0" fontId="3" fillId="6" borderId="1" applyAlignment="1" pivotButton="0" quotePrefix="0" xfId="0">
      <alignment horizontal="left" vertical="top" wrapText="1"/>
    </xf>
    <xf numFmtId="166" fontId="3" fillId="7" borderId="1" applyAlignment="1" pivotButton="0" quotePrefix="0" xfId="0">
      <alignment horizontal="center" vertical="center"/>
    </xf>
    <xf numFmtId="166" fontId="3" fillId="7" borderId="1" applyAlignment="1" pivotButton="0" quotePrefix="0" xfId="0">
      <alignment horizontal="left" vertical="center"/>
    </xf>
  </cellXfs>
  <cellStyles count="1">
    <cellStyle name="Normal" xfId="0" builtinId="0" hidden="0"/>
  </cellStyles>
  <dxfs count="2">
    <dxf>
      <font>
        <name val="Aptos"/>
        <b val="1"/>
        <color rgb="00FFFFFF"/>
        <sz val="10"/>
      </font>
      <fill>
        <patternFill patternType="solid">
          <fgColor rgb="00DF5149"/>
        </patternFill>
      </fill>
    </dxf>
    <dxf>
      <font>
        <name val="Aptos"/>
        <b val="1"/>
        <color rgb="00FFFFFF"/>
        <sz val="10"/>
      </font>
      <fill>
        <patternFill patternType="solid">
          <fgColor rgb="00397A6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Recette nette par mois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'Synthèse'!H7</f>
            </strRef>
          </tx>
          <spPr>
            <a:solidFill xmlns:a="http://schemas.openxmlformats.org/drawingml/2006/main">
              <a:srgbClr val="397A62"/>
            </a:solidFill>
            <a:ln xmlns:a="http://schemas.openxmlformats.org/drawingml/2006/main">
              <a:solidFill>
                <a:srgbClr val="397A62"/>
              </a:solidFill>
              <a:prstDash val="solid"/>
            </a:ln>
          </spPr>
          <cat>
            <numRef>
              <f>'Synthèse'!$G$8:$G$13</f>
            </numRef>
          </cat>
          <val>
            <numRef>
              <f>'Synthèse'!$H$8:$H$13</f>
            </numRef>
          </val>
        </ser>
        <gapWidth val="5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Mois</a:t>
                </a:r>
              </a:p>
            </rich>
          </tx>
        </title>
        <majorTickMark val="none"/>
        <minorTickMark val="none"/>
        <tickLblPos val="low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Recette nette (€)</a:t>
                </a:r>
              </a:p>
            </rich>
          </tx>
        </title>
        <numFmt formatCode="#,##0 [$€-fr-FR]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14</row>
      <rowOff>0</rowOff>
    </from>
    <ext cx="504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352646"/>
    <outlinePr summaryBelow="1" summaryRight="1"/>
    <pageSetUpPr fitToPage="1"/>
  </sheetPr>
  <dimension ref="A1:J22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30" customWidth="1" min="1" max="1"/>
    <col width="27" customWidth="1" min="2" max="2"/>
    <col width="43" customWidth="1" min="3" max="3"/>
    <col width="3" customWidth="1" min="4" max="4"/>
    <col width="14" customWidth="1" min="5" max="5"/>
    <col width="3" customWidth="1" min="6" max="6"/>
    <col width="15" customWidth="1" min="7" max="7"/>
    <col width="23" customWidth="1" min="8" max="8"/>
    <col width="3" customWidth="1" min="9" max="9"/>
    <col width="3" customWidth="1" min="10" max="10"/>
  </cols>
  <sheetData>
    <row r="1" ht="30" customHeight="1">
      <c r="A1" s="1" t="inlineStr">
        <is>
          <t>Prévision des recettes de billetterie — Synthèse</t>
        </is>
      </c>
    </row>
    <row r="2" ht="34" customHeight="1">
      <c r="A2" s="2" t="inlineStr">
        <is>
          <t>Objectif</t>
        </is>
      </c>
      <c r="B2" s="3" t="inlineStr">
        <is>
          <t>Aider la personne responsable de la programmation d’un événement fictif à arbitrer les séances à confirmer, ajuster ou revoir avant engagement.</t>
        </is>
      </c>
      <c r="C2" s="4" t="n"/>
      <c r="D2" s="4" t="n"/>
      <c r="E2" s="4" t="n"/>
      <c r="F2" s="4" t="n"/>
      <c r="G2" s="4" t="n"/>
      <c r="H2" s="4" t="n"/>
      <c r="I2" s="4" t="n"/>
      <c r="J2" s="4" t="n"/>
    </row>
    <row r="3" ht="34" customHeight="1">
      <c r="A3" s="2" t="inlineStr">
        <is>
          <t>Données sources</t>
        </is>
      </c>
      <c r="B3" s="3" t="inlineStr">
        <is>
          <t>Feuille Prévisions et hypothèses modifiables de la feuille Paramètres ; aucune donnée de billetterie réelle ni synchronisation.</t>
        </is>
      </c>
      <c r="C3" s="4" t="n"/>
      <c r="D3" s="4" t="n"/>
      <c r="E3" s="4" t="n"/>
      <c r="F3" s="4" t="n"/>
      <c r="G3" s="4" t="n"/>
      <c r="H3" s="4" t="n"/>
      <c r="I3" s="4" t="n"/>
      <c r="J3" s="4" t="n"/>
    </row>
    <row r="4" ht="34" customHeight="1">
      <c r="A4" s="2" t="inlineStr">
        <is>
          <t>Résultat visible</t>
        </is>
      </c>
      <c r="B4" s="3" t="inlineStr">
        <is>
          <t>Indicateurs consolidés, alertes d’incomplétude, écart à l’objectif et répartition mensuelle des recettes nettes prévues.</t>
        </is>
      </c>
      <c r="C4" s="4" t="n"/>
      <c r="D4" s="4" t="n"/>
      <c r="E4" s="4" t="n"/>
      <c r="F4" s="4" t="n"/>
      <c r="G4" s="4" t="n"/>
      <c r="H4" s="4" t="n"/>
      <c r="I4" s="4" t="n"/>
      <c r="J4" s="4" t="n"/>
    </row>
    <row r="5"/>
    <row r="6"/>
    <row r="7">
      <c r="A7" s="5" t="inlineStr">
        <is>
          <t>Indicateur</t>
        </is>
      </c>
      <c r="B7" s="5" t="inlineStr">
        <is>
          <t>Valeur</t>
        </is>
      </c>
      <c r="C7" s="5" t="inlineStr">
        <is>
          <t>Utilité pour la décision</t>
        </is>
      </c>
      <c r="G7" s="5" t="inlineStr">
        <is>
          <t>Mois</t>
        </is>
      </c>
      <c r="H7" s="5" t="inlineStr">
        <is>
          <t>Recette nette prévue</t>
        </is>
      </c>
    </row>
    <row r="8">
      <c r="A8" s="6" t="inlineStr">
        <is>
          <t>Séances renseignées</t>
        </is>
      </c>
      <c r="B8" s="7">
        <f>IFERROR(COUNTIF(Prévisions!$A$6:$A$105,"&lt;&gt;"),0)</f>
        <v/>
      </c>
      <c r="C8" s="8" t="inlineStr">
        <is>
          <t>Volume total de lignes identifiées.</t>
        </is>
      </c>
      <c r="G8" s="9">
        <f>DATE(YEAR('Paramètres'!$B$6),MONTH('Paramètres'!$B$6),1)</f>
        <v/>
      </c>
      <c r="H8" s="10">
        <f>IFERROR(SUMIFS(Prévisions!$Q$6:$Q$105,Prévisions!$B$6:$B$105,"&gt;="&amp;G8,Prévisions!$B$6:$B$105,"&lt;"&amp;EDATE(G8,1),Prévisions!$T$6:$T$105,"&lt;&gt;Annulée"),0)</f>
        <v/>
      </c>
    </row>
    <row r="9">
      <c r="A9" s="11" t="inlineStr">
        <is>
          <t>Séances actives</t>
        </is>
      </c>
      <c r="B9" s="12">
        <f>IFERROR(COUNTIFS(Prévisions!$A$6:$A$105,"&lt;&gt;",Prévisions!$T$6:$T$105,"&lt;&gt;Annulée"),0)</f>
        <v/>
      </c>
      <c r="C9" s="13" t="inlineStr">
        <is>
          <t>Séances non annulées, y compris celles à compléter.</t>
        </is>
      </c>
      <c r="G9" s="14">
        <f>EDATE(G8,1)</f>
        <v/>
      </c>
      <c r="H9" s="15">
        <f>IFERROR(SUMIFS(Prévisions!$Q$6:$Q$105,Prévisions!$B$6:$B$105,"&gt;="&amp;G9,Prévisions!$B$6:$B$105,"&lt;"&amp;EDATE(G9,1),Prévisions!$T$6:$T$105,"&lt;&gt;Annulée"),0)</f>
        <v/>
      </c>
    </row>
    <row r="10">
      <c r="A10" s="6" t="inlineStr">
        <is>
          <t>Capacité avec taux renseigné</t>
        </is>
      </c>
      <c r="B10" s="7">
        <f>IFERROR(SUMIFS(Prévisions!$G$6:$G$105,Prévisions!$A$6:$A$105,"&lt;&gt;",Prévisions!$T$6:$T$105,"&lt;&gt;Annulée",Prévisions!$K$6:$K$105,"&lt;&gt;"),0)</f>
        <v/>
      </c>
      <c r="C10" s="8" t="inlineStr">
        <is>
          <t>Capacité couverte par une hypothèse de remplissage.</t>
        </is>
      </c>
      <c r="G10" s="9">
        <f>EDATE(G9,1)</f>
        <v/>
      </c>
      <c r="H10" s="10">
        <f>IFERROR(SUMIFS(Prévisions!$Q$6:$Q$105,Prévisions!$B$6:$B$105,"&gt;="&amp;G10,Prévisions!$B$6:$B$105,"&lt;"&amp;EDATE(G10,1),Prévisions!$T$6:$T$105,"&lt;&gt;Annulée"),0)</f>
        <v/>
      </c>
    </row>
    <row r="11">
      <c r="A11" s="11" t="inlineStr">
        <is>
          <t>Billets payants prévus</t>
        </is>
      </c>
      <c r="B11" s="12">
        <f>IFERROR(SUM(Prévisions!$N$6:$N$105),0)</f>
        <v/>
      </c>
      <c r="C11" s="13" t="inlineStr">
        <is>
          <t>Quantité prévue après invitations.</t>
        </is>
      </c>
      <c r="G11" s="14">
        <f>EDATE(G10,1)</f>
        <v/>
      </c>
      <c r="H11" s="15">
        <f>IFERROR(SUMIFS(Prévisions!$Q$6:$Q$105,Prévisions!$B$6:$B$105,"&gt;="&amp;G11,Prévisions!$B$6:$B$105,"&lt;"&amp;EDATE(G11,1),Prévisions!$T$6:$T$105,"&lt;&gt;Annulée"),0)</f>
        <v/>
      </c>
    </row>
    <row r="12">
      <c r="A12" s="6" t="inlineStr">
        <is>
          <t>Recette brute prévue</t>
        </is>
      </c>
      <c r="B12" s="16">
        <f>IFERROR(SUM(Prévisions!$O$6:$O$105),0)</f>
        <v/>
      </c>
      <c r="C12" s="8" t="inlineStr">
        <is>
          <t>Recette avant frais variables.</t>
        </is>
      </c>
      <c r="G12" s="9">
        <f>EDATE(G11,1)</f>
        <v/>
      </c>
      <c r="H12" s="10">
        <f>IFERROR(SUMIFS(Prévisions!$Q$6:$Q$105,Prévisions!$B$6:$B$105,"&gt;="&amp;G12,Prévisions!$B$6:$B$105,"&lt;"&amp;EDATE(G12,1),Prévisions!$T$6:$T$105,"&lt;&gt;Annulée"),0)</f>
        <v/>
      </c>
    </row>
    <row r="13">
      <c r="A13" s="11" t="inlineStr">
        <is>
          <t>Frais variables prévus</t>
        </is>
      </c>
      <c r="B13" s="17">
        <f>IFERROR(SUM(Prévisions!$P$6:$P$105),0)</f>
        <v/>
      </c>
      <c r="C13" s="13" t="inlineStr">
        <is>
          <t>Coûts variables estimés sur les billets payants.</t>
        </is>
      </c>
      <c r="G13" s="14">
        <f>EDATE(G12,1)</f>
        <v/>
      </c>
      <c r="H13" s="15">
        <f>IFERROR(SUMIFS(Prévisions!$Q$6:$Q$105,Prévisions!$B$6:$B$105,"&gt;="&amp;G13,Prévisions!$B$6:$B$105,"&lt;"&amp;EDATE(G13,1),Prévisions!$T$6:$T$105,"&lt;&gt;Annulée"),0)</f>
        <v/>
      </c>
    </row>
    <row r="14">
      <c r="A14" s="6" t="inlineStr">
        <is>
          <t>Recette nette prévue</t>
        </is>
      </c>
      <c r="B14" s="16">
        <f>IFERROR(SUM(Prévisions!$Q$6:$Q$105),0)</f>
        <v/>
      </c>
      <c r="C14" s="8" t="inlineStr">
        <is>
          <t>Indicateur principal d’arbitrage.</t>
        </is>
      </c>
    </row>
    <row r="15">
      <c r="A15" s="11" t="inlineStr">
        <is>
          <t>Objectif net global</t>
        </is>
      </c>
      <c r="B15" s="17">
        <f>'Paramètres'!$B$9</f>
        <v/>
      </c>
      <c r="C15" s="13" t="inlineStr">
        <is>
          <t>Hypothèse modifiable, sans garantie de résultat.</t>
        </is>
      </c>
    </row>
    <row r="16">
      <c r="A16" s="6" t="inlineStr">
        <is>
          <t>Écart à l’objectif global</t>
        </is>
      </c>
      <c r="B16" s="16">
        <f>IFERROR(B14-B15,0)</f>
        <v/>
      </c>
      <c r="C16" s="8" t="inlineStr">
        <is>
          <t>Positif si la prévision nette dépasse l’objectif.</t>
        </is>
      </c>
    </row>
    <row r="17">
      <c r="A17" s="11" t="inlineStr">
        <is>
          <t>Remplissage global prévu</t>
        </is>
      </c>
      <c r="B17" s="18">
        <f>IFERROR((B11+SUMIFS(Prévisions!$L$6:$L$105,Prévisions!$A$6:$A$105,"&lt;&gt;",Prévisions!$T$6:$T$105,"&lt;&gt;Annulée",Prévisions!$K$6:$K$105,"&lt;&gt;"))/B10,0)</f>
        <v/>
      </c>
      <c r="C17" s="13" t="inlineStr">
        <is>
          <t>Inclut les invitations des lignes complètes.</t>
        </is>
      </c>
    </row>
    <row r="18">
      <c r="A18" s="6" t="inlineStr">
        <is>
          <t>Séances sous le seuil d’alerte</t>
        </is>
      </c>
      <c r="B18" s="7">
        <f>IFERROR(SUMPRODUCT((Prévisions!$A$6:$A$105&lt;&gt;"")*(Prévisions!$T$6:$T$105&lt;&gt;"Annulée")*(Prévisions!$K$6:$K$105&lt;&gt;"")*(Prévisions!$K$6:$K$105&lt;'Paramètres'!$B$10)),0)</f>
        <v/>
      </c>
      <c r="C18" s="8" t="inlineStr">
        <is>
          <t>Séances à réexaminer en priorité.</t>
        </is>
      </c>
    </row>
    <row r="19">
      <c r="A19" s="11" t="inlineStr">
        <is>
          <t>Séances incomplètes</t>
        </is>
      </c>
      <c r="B19" s="12">
        <f>IFERROR(COUNTIFS(Prévisions!$A$6:$A$105,"&lt;&gt;",Prévisions!$T$6:$T$105,"&lt;&gt;Annulée",Prévisions!$N$6:$N$105,""),0)</f>
        <v/>
      </c>
      <c r="C19" s="13" t="inlineStr">
        <is>
          <t>Lignes actives ne permettant pas encore un calcul.</t>
        </is>
      </c>
    </row>
    <row r="20">
      <c r="A20" s="6" t="inlineStr">
        <is>
          <t>Recette nette par billet</t>
        </is>
      </c>
      <c r="B20" s="16">
        <f>IFERROR(B14/B11,0)</f>
        <v/>
      </c>
      <c r="C20" s="8" t="inlineStr">
        <is>
          <t>Repère économique moyen, non contractuel.</t>
        </is>
      </c>
    </row>
    <row r="21"/>
    <row r="22" ht="38" customHeight="1">
      <c r="A22" s="19" t="inlineStr">
        <is>
          <t>Décision à préparer</t>
        </is>
      </c>
      <c r="B22" s="20">
        <f>IF(B19&gt;0,"Compléter les séances signalées avant arbitrage",IF(B16&gt;=0,"Objectif prévisionnel atteint : confirmer après revue manuelle","Écart défavorable : revoir programmation, tarifs ou hypothèses"))</f>
        <v/>
      </c>
    </row>
  </sheetData>
  <mergeCells count="1">
    <mergeCell ref="A1:J1"/>
  </mergeCells>
  <conditionalFormatting sqref="B16">
    <cfRule type="expression" priority="1" dxfId="0">
      <formula>B16&lt;0</formula>
    </cfRule>
    <cfRule type="expression" priority="2" dxfId="1">
      <formula>B16&gt;=0</formula>
    </cfRule>
  </conditionalFormatting>
  <pageMargins left="0.75" right="0.75" top="1" bottom="1" header="0.5" footer="0.5"/>
  <pageSetup orientation="landscape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DF5149"/>
    <outlinePr summaryBelow="1" summaryRight="1"/>
    <pageSetUpPr fitToPage="1"/>
  </sheetPr>
  <dimension ref="A1:U10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14" customWidth="1" min="3" max="3"/>
    <col width="34" customWidth="1" min="4" max="4"/>
    <col width="18" customWidth="1" min="5" max="5"/>
    <col width="21" customWidth="1" min="6" max="6"/>
    <col width="12" customWidth="1" min="7" max="7"/>
    <col width="14" customWidth="1" min="8" max="8"/>
    <col width="14" customWidth="1" min="9" max="9"/>
    <col width="12" customWidth="1" min="10" max="10"/>
    <col width="17" customWidth="1" min="11" max="11"/>
    <col width="12" customWidth="1" min="12" max="12"/>
    <col width="19" customWidth="1" min="13" max="13"/>
    <col width="19" customWidth="1" min="14" max="14"/>
    <col width="19" customWidth="1" min="15" max="15"/>
    <col width="19" customWidth="1" min="16" max="16"/>
    <col width="19" customWidth="1" min="17" max="17"/>
    <col width="15" customWidth="1" min="18" max="18"/>
    <col width="17" customWidth="1" min="19" max="19"/>
    <col width="20" customWidth="1" min="20" max="20"/>
    <col width="38" customWidth="1" min="21" max="21"/>
  </cols>
  <sheetData>
    <row r="1" ht="30" customHeight="1">
      <c r="A1" s="1" t="inlineStr">
        <is>
          <t>Prévisions par séance</t>
        </is>
      </c>
    </row>
    <row r="2" ht="34" customHeight="1">
      <c r="A2" s="2" t="inlineStr">
        <is>
          <t>Objectif</t>
        </is>
      </c>
      <c r="B2" s="3" t="inlineStr">
        <is>
          <t>Saisir une hypothèse par séance afin d’estimer les billets payants, les recettes brutes, les frais variables et la recette nette.</t>
        </is>
      </c>
      <c r="C2" s="4" t="n"/>
      <c r="D2" s="4" t="n"/>
      <c r="E2" s="4" t="n"/>
      <c r="F2" s="4" t="n"/>
      <c r="G2" s="4" t="n"/>
      <c r="H2" s="4" t="n"/>
      <c r="I2" s="4" t="n"/>
      <c r="J2" s="4" t="n"/>
      <c r="K2" s="4" t="n"/>
      <c r="L2" s="4" t="n"/>
      <c r="M2" s="4" t="n"/>
      <c r="N2" s="4" t="n"/>
      <c r="O2" s="4" t="n"/>
      <c r="P2" s="4" t="n"/>
      <c r="Q2" s="4" t="n"/>
      <c r="R2" s="4" t="n"/>
      <c r="S2" s="4" t="n"/>
      <c r="T2" s="4" t="n"/>
      <c r="U2" s="4" t="n"/>
    </row>
    <row r="3" ht="34" customHeight="1">
      <c r="A3" s="2" t="inlineStr">
        <is>
          <t>Données sources</t>
        </is>
      </c>
      <c r="B3" s="3" t="inlineStr">
        <is>
          <t>Hypothèses internes fictives : calendrier, capacité, tarifs, remplissage, invitations, frais, objectif et statut.</t>
        </is>
      </c>
      <c r="C3" s="4" t="n"/>
      <c r="D3" s="4" t="n"/>
      <c r="E3" s="4" t="n"/>
      <c r="F3" s="4" t="n"/>
      <c r="G3" s="4" t="n"/>
      <c r="H3" s="4" t="n"/>
      <c r="I3" s="4" t="n"/>
      <c r="J3" s="4" t="n"/>
      <c r="K3" s="4" t="n"/>
      <c r="L3" s="4" t="n"/>
      <c r="M3" s="4" t="n"/>
      <c r="N3" s="4" t="n"/>
      <c r="O3" s="4" t="n"/>
      <c r="P3" s="4" t="n"/>
      <c r="Q3" s="4" t="n"/>
      <c r="R3" s="4" t="n"/>
      <c r="S3" s="4" t="n"/>
      <c r="T3" s="4" t="n"/>
      <c r="U3" s="4" t="n"/>
    </row>
    <row r="4" ht="34" customHeight="1">
      <c r="A4" s="2" t="inlineStr">
        <is>
          <t>Résultat visible</t>
        </is>
      </c>
      <c r="B4" s="3" t="inlineStr">
        <is>
          <t>Cent lignes préparées, calculs automatiques de N à Q et en S, filtres et alertes visuelles sans blocage strict.</t>
        </is>
      </c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</row>
    <row r="5" ht="42" customHeight="1">
      <c r="A5" s="5" t="inlineStr">
        <is>
          <t>Code séance</t>
        </is>
      </c>
      <c r="B5" s="5" t="inlineStr">
        <is>
          <t>Date</t>
        </is>
      </c>
      <c r="C5" s="5" t="inlineStr">
        <is>
          <t>Créneau</t>
        </is>
      </c>
      <c r="D5" s="5" t="inlineStr">
        <is>
          <t>Événement</t>
        </is>
      </c>
      <c r="E5" s="5" t="inlineStr">
        <is>
          <t>Espace</t>
        </is>
      </c>
      <c r="F5" s="5" t="inlineStr">
        <is>
          <t>Responsable</t>
        </is>
      </c>
      <c r="G5" s="5" t="inlineStr">
        <is>
          <t>Capacité</t>
        </is>
      </c>
      <c r="H5" s="5" t="inlineStr">
        <is>
          <t>Tarif plein</t>
        </is>
      </c>
      <c r="I5" s="5" t="inlineStr">
        <is>
          <t>Tarif réduit</t>
        </is>
      </c>
      <c r="J5" s="5" t="inlineStr">
        <is>
          <t>Part plein</t>
        </is>
      </c>
      <c r="K5" s="5" t="inlineStr">
        <is>
          <t>Taux de remplissage</t>
        </is>
      </c>
      <c r="L5" s="5" t="inlineStr">
        <is>
          <t>Invitations</t>
        </is>
      </c>
      <c r="M5" s="5" t="inlineStr">
        <is>
          <t>Frais variables / billet</t>
        </is>
      </c>
      <c r="N5" s="5" t="inlineStr">
        <is>
          <t>Billets payants prévus</t>
        </is>
      </c>
      <c r="O5" s="5" t="inlineStr">
        <is>
          <t>Recette brute prévue</t>
        </is>
      </c>
      <c r="P5" s="5" t="inlineStr">
        <is>
          <t>Frais variables prévus</t>
        </is>
      </c>
      <c r="Q5" s="5" t="inlineStr">
        <is>
          <t>Recette nette prévue</t>
        </is>
      </c>
      <c r="R5" s="5" t="inlineStr">
        <is>
          <t>Objectif net</t>
        </is>
      </c>
      <c r="S5" s="5" t="inlineStr">
        <is>
          <t>Écart à l’objectif</t>
        </is>
      </c>
      <c r="T5" s="5" t="inlineStr">
        <is>
          <t>Statut</t>
        </is>
      </c>
      <c r="U5" s="5" t="inlineStr">
        <is>
          <t>Commentaire</t>
        </is>
      </c>
    </row>
    <row r="6" ht="24" customHeight="1">
      <c r="A6" s="21" t="inlineStr">
        <is>
          <t>BIL-2601</t>
        </is>
      </c>
      <c r="B6" s="38" t="n">
        <v>46305</v>
      </c>
      <c r="C6" s="23" t="inlineStr">
        <is>
          <t>Soirée</t>
        </is>
      </c>
      <c r="D6" s="21" t="inlineStr">
        <is>
          <t>Gala des Nuages Carrés</t>
        </is>
      </c>
      <c r="E6" s="23" t="inlineStr">
        <is>
          <t>Salle Opale</t>
        </is>
      </c>
      <c r="F6" s="23" t="inlineStr">
        <is>
          <t>Coordination Azur</t>
        </is>
      </c>
      <c r="G6" s="24" t="n">
        <v>800</v>
      </c>
      <c r="H6" s="25" t="n">
        <v>45</v>
      </c>
      <c r="I6" s="25" t="n">
        <v>30</v>
      </c>
      <c r="J6" s="26" t="n">
        <v>0.7</v>
      </c>
      <c r="K6" s="26" t="n">
        <v>0.82</v>
      </c>
      <c r="L6" s="24" t="n">
        <v>30</v>
      </c>
      <c r="M6" s="25" t="n">
        <v>2.2</v>
      </c>
      <c r="N6" s="27">
        <f>IF($A6="","",IF($T6="Annulée",0,IF(OR($G6="",$K6="",$L6="",$T6=""),"",IFERROR(MAX(0,ROUND($G6*$K6,0)-$L6),""))))</f>
        <v/>
      </c>
      <c r="O6" s="28">
        <f>IF($A6="","",IF($T6="Annulée",0,IF(OR($N6="",$H6="",$J6=""),"",IFERROR($N6*($H6*$J6+IF($I6="",$H6,$I6)*(1-$J6)),""))))</f>
        <v/>
      </c>
      <c r="P6" s="28">
        <f>IF($A6="","",IF($T6="Annulée",0,IF($N6="","",IFERROR($N6*IF($M6="",'Paramètres'!$B$8,$M6),""))))</f>
        <v/>
      </c>
      <c r="Q6" s="28">
        <f>IF($A6="","",IF($T6="Annulée",0,IF(OR($O6="",$P6=""),"",IFERROR($O6-$P6,""))))</f>
        <v/>
      </c>
      <c r="R6" s="25" t="n">
        <v>20000</v>
      </c>
      <c r="S6" s="28">
        <f>IF($A6="","",IF(OR($Q6="",$R6=""),"",IFERROR($Q6-$R6,"")))</f>
        <v/>
      </c>
      <c r="T6" s="23" t="inlineStr">
        <is>
          <t>Prévision validée</t>
        </is>
      </c>
      <c r="U6" s="29" t="inlineStr">
        <is>
          <t>Cas normal de contrôle.</t>
        </is>
      </c>
    </row>
    <row r="7" ht="24" customHeight="1">
      <c r="A7" s="21" t="inlineStr">
        <is>
          <t>BIL-2602</t>
        </is>
      </c>
      <c r="B7" s="38" t="n">
        <v>46319</v>
      </c>
      <c r="C7" s="23" t="inlineStr">
        <is>
          <t>Après-midi</t>
        </is>
      </c>
      <c r="D7" s="21" t="inlineStr">
        <is>
          <t>Salon des Idées Flottantes</t>
        </is>
      </c>
      <c r="E7" s="23" t="inlineStr">
        <is>
          <t>Atrium Corail</t>
        </is>
      </c>
      <c r="F7" s="23" t="inlineStr">
        <is>
          <t>Régie Mosaïque</t>
        </is>
      </c>
      <c r="G7" s="24" t="n">
        <v>1200</v>
      </c>
      <c r="H7" s="25" t="n">
        <v>18</v>
      </c>
      <c r="I7" s="25" t="n">
        <v>12</v>
      </c>
      <c r="J7" s="26" t="n">
        <v>0.55</v>
      </c>
      <c r="K7" s="26" t="n">
        <v>0.68</v>
      </c>
      <c r="L7" s="24" t="n">
        <v>80</v>
      </c>
      <c r="M7" s="25" t="n"/>
      <c r="N7" s="30">
        <f>IF($A7="","",IF($T7="Annulée",0,IF(OR($G7="",$K7="",$L7="",$T7=""),"",IFERROR(MAX(0,ROUND($G7*$K7,0)-$L7),""))))</f>
        <v/>
      </c>
      <c r="O7" s="31">
        <f>IF($A7="","",IF($T7="Annulée",0,IF(OR($N7="",$H7="",$J7=""),"",IFERROR($N7*($H7*$J7+IF($I7="",$H7,$I7)*(1-$J7)),""))))</f>
        <v/>
      </c>
      <c r="P7" s="31">
        <f>IF($A7="","",IF($T7="Annulée",0,IF($N7="","",IFERROR($N7*IF($M7="",'Paramètres'!$B$8,$M7),""))))</f>
        <v/>
      </c>
      <c r="Q7" s="31">
        <f>IF($A7="","",IF($T7="Annulée",0,IF(OR($O7="",$P7=""),"",IFERROR($O7-$P7,""))))</f>
        <v/>
      </c>
      <c r="R7" s="25" t="n">
        <v>11000</v>
      </c>
      <c r="S7" s="31">
        <f>IF($A7="","",IF(OR($Q7="",$R7=""),"",IFERROR($Q7-$R7,"")))</f>
        <v/>
      </c>
      <c r="T7" s="23" t="inlineStr">
        <is>
          <t>À confirmer</t>
        </is>
      </c>
      <c r="U7" s="29" t="inlineStr">
        <is>
          <t>Frais par défaut appliqués.</t>
        </is>
      </c>
    </row>
    <row r="8" ht="24" customHeight="1">
      <c r="A8" s="21" t="inlineStr">
        <is>
          <t>BIL-2603</t>
        </is>
      </c>
      <c r="B8" s="38" t="n">
        <v>46333</v>
      </c>
      <c r="C8" s="23" t="inlineStr">
        <is>
          <t>Soirée</t>
        </is>
      </c>
      <c r="D8" s="21" t="inlineStr">
        <is>
          <t>Concert des Lanternes Bleues</t>
        </is>
      </c>
      <c r="E8" s="23" t="inlineStr">
        <is>
          <t>Studio Indigo</t>
        </is>
      </c>
      <c r="F8" s="23" t="inlineStr">
        <is>
          <t>Pôle Comète</t>
        </is>
      </c>
      <c r="G8" s="24" t="n">
        <v>450</v>
      </c>
      <c r="H8" s="25" t="n">
        <v>38</v>
      </c>
      <c r="I8" s="25" t="n">
        <v>24</v>
      </c>
      <c r="J8" s="26" t="n">
        <v>0.65</v>
      </c>
      <c r="K8" s="26" t="n">
        <v>0.9</v>
      </c>
      <c r="L8" s="24" t="n">
        <v>20</v>
      </c>
      <c r="M8" s="25" t="n">
        <v>1.8</v>
      </c>
      <c r="N8" s="27">
        <f>IF($A8="","",IF($T8="Annulée",0,IF(OR($G8="",$K8="",$L8="",$T8=""),"",IFERROR(MAX(0,ROUND($G8*$K8,0)-$L8),""))))</f>
        <v/>
      </c>
      <c r="O8" s="28">
        <f>IF($A8="","",IF($T8="Annulée",0,IF(OR($N8="",$H8="",$J8=""),"",IFERROR($N8*($H8*$J8+IF($I8="",$H8,$I8)*(1-$J8)),""))))</f>
        <v/>
      </c>
      <c r="P8" s="28">
        <f>IF($A8="","",IF($T8="Annulée",0,IF($N8="","",IFERROR($N8*IF($M8="",'Paramètres'!$B$8,$M8),""))))</f>
        <v/>
      </c>
      <c r="Q8" s="28">
        <f>IF($A8="","",IF($T8="Annulée",0,IF(OR($O8="",$P8=""),"",IFERROR($O8-$P8,""))))</f>
        <v/>
      </c>
      <c r="R8" s="25" t="n">
        <v>12000</v>
      </c>
      <c r="S8" s="28">
        <f>IF($A8="","",IF(OR($Q8="",$R8=""),"",IFERROR($Q8-$R8,"")))</f>
        <v/>
      </c>
      <c r="T8" s="23" t="inlineStr">
        <is>
          <t>Prévision validée</t>
        </is>
      </c>
      <c r="U8" s="29" t="inlineStr">
        <is>
          <t>Remplissage élevé.</t>
        </is>
      </c>
    </row>
    <row r="9" ht="24" customHeight="1">
      <c r="A9" s="21" t="inlineStr">
        <is>
          <t>BIL-2604</t>
        </is>
      </c>
      <c r="B9" s="38" t="n">
        <v>46347</v>
      </c>
      <c r="C9" s="23" t="inlineStr">
        <is>
          <t>Matin</t>
        </is>
      </c>
      <c r="D9" s="21" t="inlineStr">
        <is>
          <t>Rencontre des Cartes Imaginaires</t>
        </is>
      </c>
      <c r="E9" s="23" t="inlineStr">
        <is>
          <t>Jardin Boréal</t>
        </is>
      </c>
      <c r="F9" s="23" t="inlineStr">
        <is>
          <t>Équipe Sillage</t>
        </is>
      </c>
      <c r="G9" s="24" t="n">
        <v>300</v>
      </c>
      <c r="H9" s="25" t="n">
        <v>22</v>
      </c>
      <c r="I9" s="25" t="n">
        <v>16</v>
      </c>
      <c r="J9" s="26" t="n">
        <v>0.6</v>
      </c>
      <c r="K9" s="26" t="n">
        <v>0.55</v>
      </c>
      <c r="L9" s="24" t="n">
        <v>15</v>
      </c>
      <c r="M9" s="25" t="n">
        <v>1.2</v>
      </c>
      <c r="N9" s="30">
        <f>IF($A9="","",IF($T9="Annulée",0,IF(OR($G9="",$K9="",$L9="",$T9=""),"",IFERROR(MAX(0,ROUND($G9*$K9,0)-$L9),""))))</f>
        <v/>
      </c>
      <c r="O9" s="31">
        <f>IF($A9="","",IF($T9="Annulée",0,IF(OR($N9="",$H9="",$J9=""),"",IFERROR($N9*($H9*$J9+IF($I9="",$H9,$I9)*(1-$J9)),""))))</f>
        <v/>
      </c>
      <c r="P9" s="31">
        <f>IF($A9="","",IF($T9="Annulée",0,IF($N9="","",IFERROR($N9*IF($M9="",'Paramètres'!$B$8,$M9),""))))</f>
        <v/>
      </c>
      <c r="Q9" s="31">
        <f>IF($A9="","",IF($T9="Annulée",0,IF(OR($O9="",$P9=""),"",IFERROR($O9-$P9,""))))</f>
        <v/>
      </c>
      <c r="R9" s="25" t="n">
        <v>3000</v>
      </c>
      <c r="S9" s="31">
        <f>IF($A9="","",IF(OR($Q9="",$R9=""),"",IFERROR($Q9-$R9,"")))</f>
        <v/>
      </c>
      <c r="T9" s="23" t="inlineStr">
        <is>
          <t>À confirmer</t>
        </is>
      </c>
      <c r="U9" s="29" t="inlineStr">
        <is>
          <t>Sous le seuil d’alerte initial.</t>
        </is>
      </c>
    </row>
    <row r="10" ht="24" customHeight="1">
      <c r="A10" s="21" t="inlineStr">
        <is>
          <t>BIL-2605</t>
        </is>
      </c>
      <c r="B10" s="38" t="n">
        <v>46368</v>
      </c>
      <c r="C10" s="23" t="inlineStr">
        <is>
          <t>Journée</t>
        </is>
      </c>
      <c r="D10" s="21" t="inlineStr">
        <is>
          <t>Forum des Échos de Papier</t>
        </is>
      </c>
      <c r="E10" s="23" t="inlineStr">
        <is>
          <t>Atrium Corail</t>
        </is>
      </c>
      <c r="F10" s="23" t="inlineStr">
        <is>
          <t>Coordination Azur</t>
        </is>
      </c>
      <c r="G10" s="24" t="n">
        <v>1500</v>
      </c>
      <c r="H10" s="25" t="n">
        <v>55</v>
      </c>
      <c r="I10" s="25" t="n">
        <v>35</v>
      </c>
      <c r="J10" s="26" t="n">
        <v>0.75</v>
      </c>
      <c r="K10" s="26" t="n">
        <v>0.74</v>
      </c>
      <c r="L10" s="24" t="n">
        <v>100</v>
      </c>
      <c r="M10" s="25" t="n">
        <v>3.1</v>
      </c>
      <c r="N10" s="27">
        <f>IF($A10="","",IF($T10="Annulée",0,IF(OR($G10="",$K10="",$L10="",$T10=""),"",IFERROR(MAX(0,ROUND($G10*$K10,0)-$L10),""))))</f>
        <v/>
      </c>
      <c r="O10" s="28">
        <f>IF($A10="","",IF($T10="Annulée",0,IF(OR($N10="",$H10="",$J10=""),"",IFERROR($N10*($H10*$J10+IF($I10="",$H10,$I10)*(1-$J10)),""))))</f>
        <v/>
      </c>
      <c r="P10" s="28">
        <f>IF($A10="","",IF($T10="Annulée",0,IF($N10="","",IFERROR($N10*IF($M10="",'Paramètres'!$B$8,$M10),""))))</f>
        <v/>
      </c>
      <c r="Q10" s="28">
        <f>IF($A10="","",IF($T10="Annulée",0,IF(OR($O10="",$P10=""),"",IFERROR($O10-$P10,""))))</f>
        <v/>
      </c>
      <c r="R10" s="25" t="n">
        <v>40000</v>
      </c>
      <c r="S10" s="28">
        <f>IF($A10="","",IF(OR($Q10="",$R10=""),"",IFERROR($Q10-$R10,"")))</f>
        <v/>
      </c>
      <c r="T10" s="23" t="inlineStr">
        <is>
          <t>Prévision validée</t>
        </is>
      </c>
      <c r="U10" s="29" t="inlineStr">
        <is>
          <t>Journée complète fictive.</t>
        </is>
      </c>
    </row>
    <row r="11" ht="24" customHeight="1">
      <c r="A11" s="21" t="inlineStr">
        <is>
          <t>BIL-2606</t>
        </is>
      </c>
      <c r="B11" s="38" t="n">
        <v>46403</v>
      </c>
      <c r="C11" s="23" t="inlineStr">
        <is>
          <t>Soirée</t>
        </is>
      </c>
      <c r="D11" s="21" t="inlineStr">
        <is>
          <t>Bal des Boussoles Pourpres</t>
        </is>
      </c>
      <c r="E11" s="23" t="inlineStr">
        <is>
          <t>Salle Opale</t>
        </is>
      </c>
      <c r="F11" s="23" t="inlineStr">
        <is>
          <t>Régie Mosaïque</t>
        </is>
      </c>
      <c r="G11" s="24" t="n">
        <v>650</v>
      </c>
      <c r="H11" s="25" t="n">
        <v>42</v>
      </c>
      <c r="I11" s="25" t="n">
        <v>28</v>
      </c>
      <c r="J11" s="26" t="n">
        <v>0.68</v>
      </c>
      <c r="K11" s="26" t="n">
        <v>0.63</v>
      </c>
      <c r="L11" s="24" t="n">
        <v>40</v>
      </c>
      <c r="M11" s="25" t="n"/>
      <c r="N11" s="30">
        <f>IF($A11="","",IF($T11="Annulée",0,IF(OR($G11="",$K11="",$L11="",$T11=""),"",IFERROR(MAX(0,ROUND($G11*$K11,0)-$L11),""))))</f>
        <v/>
      </c>
      <c r="O11" s="31">
        <f>IF($A11="","",IF($T11="Annulée",0,IF(OR($N11="",$H11="",$J11=""),"",IFERROR($N11*($H11*$J11+IF($I11="",$H11,$I11)*(1-$J11)),""))))</f>
        <v/>
      </c>
      <c r="P11" s="31">
        <f>IF($A11="","",IF($T11="Annulée",0,IF($N11="","",IFERROR($N11*IF($M11="",'Paramètres'!$B$8,$M11),""))))</f>
        <v/>
      </c>
      <c r="Q11" s="31">
        <f>IF($A11="","",IF($T11="Annulée",0,IF(OR($O11="",$P11=""),"",IFERROR($O11-$P11,""))))</f>
        <v/>
      </c>
      <c r="R11" s="25" t="n">
        <v>15000</v>
      </c>
      <c r="S11" s="31">
        <f>IF($A11="","",IF(OR($Q11="",$R11=""),"",IFERROR($Q11-$R11,"")))</f>
        <v/>
      </c>
      <c r="T11" s="23" t="inlineStr">
        <is>
          <t>À confirmer</t>
        </is>
      </c>
      <c r="U11" s="29" t="inlineStr">
        <is>
          <t>Frais par défaut appliqués.</t>
        </is>
      </c>
    </row>
    <row r="12" ht="24" customHeight="1">
      <c r="A12" s="21" t="inlineStr">
        <is>
          <t>BIL-2607</t>
        </is>
      </c>
      <c r="B12" s="38" t="n">
        <v>46417</v>
      </c>
      <c r="C12" s="23" t="inlineStr">
        <is>
          <t>Après-midi</t>
        </is>
      </c>
      <c r="D12" s="21" t="inlineStr">
        <is>
          <t>Atelier des Comètes en Carton</t>
        </is>
      </c>
      <c r="E12" s="23" t="inlineStr">
        <is>
          <t>Studio Indigo</t>
        </is>
      </c>
      <c r="F12" s="23" t="inlineStr">
        <is>
          <t>Pôle Comète</t>
        </is>
      </c>
      <c r="G12" s="24" t="n">
        <v>500</v>
      </c>
      <c r="H12" s="25" t="n">
        <v>25</v>
      </c>
      <c r="I12" s="25" t="n">
        <v>15</v>
      </c>
      <c r="J12" s="26" t="n">
        <v>0.5</v>
      </c>
      <c r="K12" s="26" t="n">
        <v>0.45</v>
      </c>
      <c r="L12" s="24" t="n">
        <v>25</v>
      </c>
      <c r="M12" s="25" t="n">
        <v>1.5</v>
      </c>
      <c r="N12" s="27">
        <f>IF($A12="","",IF($T12="Annulée",0,IF(OR($G12="",$K12="",$L12="",$T12=""),"",IFERROR(MAX(0,ROUND($G12*$K12,0)-$L12),""))))</f>
        <v/>
      </c>
      <c r="O12" s="28">
        <f>IF($A12="","",IF($T12="Annulée",0,IF(OR($N12="",$H12="",$J12=""),"",IFERROR($N12*($H12*$J12+IF($I12="",$H12,$I12)*(1-$J12)),""))))</f>
        <v/>
      </c>
      <c r="P12" s="28">
        <f>IF($A12="","",IF($T12="Annulée",0,IF($N12="","",IFERROR($N12*IF($M12="",'Paramètres'!$B$8,$M12),""))))</f>
        <v/>
      </c>
      <c r="Q12" s="28">
        <f>IF($A12="","",IF($T12="Annulée",0,IF(OR($O12="",$P12=""),"",IFERROR($O12-$P12,""))))</f>
        <v/>
      </c>
      <c r="R12" s="25" t="n">
        <v>5000</v>
      </c>
      <c r="S12" s="28">
        <f>IF($A12="","",IF(OR($Q12="",$R12=""),"",IFERROR($Q12-$R12,"")))</f>
        <v/>
      </c>
      <c r="T12" s="23" t="inlineStr">
        <is>
          <t>Annulée</t>
        </is>
      </c>
      <c r="U12" s="29" t="inlineStr">
        <is>
          <t>Le statut annule les calculs de recette.</t>
        </is>
      </c>
    </row>
    <row r="13" ht="24" customHeight="1">
      <c r="A13" s="21" t="inlineStr">
        <is>
          <t>BIL-2608</t>
        </is>
      </c>
      <c r="B13" s="38" t="n">
        <v>46438</v>
      </c>
      <c r="C13" s="23" t="inlineStr">
        <is>
          <t>Soirée</t>
        </is>
      </c>
      <c r="D13" s="21" t="inlineStr">
        <is>
          <t>Spectacle des Vagues Suspendues</t>
        </is>
      </c>
      <c r="E13" s="23" t="inlineStr">
        <is>
          <t>Salle Opale</t>
        </is>
      </c>
      <c r="F13" s="23" t="inlineStr">
        <is>
          <t>Équipe Sillage</t>
        </is>
      </c>
      <c r="G13" s="24" t="n">
        <v>900</v>
      </c>
      <c r="H13" s="25" t="n">
        <v>48</v>
      </c>
      <c r="I13" s="25" t="n">
        <v>32</v>
      </c>
      <c r="J13" s="26" t="n">
        <v>0.72</v>
      </c>
      <c r="K13" s="26" t="n">
        <v>0.88</v>
      </c>
      <c r="L13" s="24" t="n">
        <v>60</v>
      </c>
      <c r="M13" s="25" t="n">
        <v>2.4</v>
      </c>
      <c r="N13" s="30">
        <f>IF($A13="","",IF($T13="Annulée",0,IF(OR($G13="",$K13="",$L13="",$T13=""),"",IFERROR(MAX(0,ROUND($G13*$K13,0)-$L13),""))))</f>
        <v/>
      </c>
      <c r="O13" s="31">
        <f>IF($A13="","",IF($T13="Annulée",0,IF(OR($N13="",$H13="",$J13=""),"",IFERROR($N13*($H13*$J13+IF($I13="",$H13,$I13)*(1-$J13)),""))))</f>
        <v/>
      </c>
      <c r="P13" s="31">
        <f>IF($A13="","",IF($T13="Annulée",0,IF($N13="","",IFERROR($N13*IF($M13="",'Paramètres'!$B$8,$M13),""))))</f>
        <v/>
      </c>
      <c r="Q13" s="31">
        <f>IF($A13="","",IF($T13="Annulée",0,IF(OR($O13="",$P13=""),"",IFERROR($O13-$P13,""))))</f>
        <v/>
      </c>
      <c r="R13" s="25" t="n">
        <v>28000</v>
      </c>
      <c r="S13" s="31">
        <f>IF($A13="","",IF(OR($Q13="",$R13=""),"",IFERROR($Q13-$R13,"")))</f>
        <v/>
      </c>
      <c r="T13" s="23" t="inlineStr">
        <is>
          <t>Prévision validée</t>
        </is>
      </c>
      <c r="U13" s="29" t="inlineStr">
        <is>
          <t>Hypothèse favorable à revoir manuellement.</t>
        </is>
      </c>
    </row>
    <row r="14" ht="24" customHeight="1">
      <c r="A14" s="21" t="inlineStr">
        <is>
          <t>BIL-2609</t>
        </is>
      </c>
      <c r="B14" s="38" t="n">
        <v>46459</v>
      </c>
      <c r="C14" s="23" t="inlineStr">
        <is>
          <t>Journée</t>
        </is>
      </c>
      <c r="D14" s="21" t="inlineStr">
        <is>
          <t>Congrès des Horloges Lunaires</t>
        </is>
      </c>
      <c r="E14" s="23" t="inlineStr">
        <is>
          <t>Autre espace</t>
        </is>
      </c>
      <c r="F14" s="23" t="inlineStr">
        <is>
          <t>Coordination Azur</t>
        </is>
      </c>
      <c r="G14" s="24" t="n">
        <v>5000</v>
      </c>
      <c r="H14" s="25" t="n">
        <v>150</v>
      </c>
      <c r="I14" s="25" t="n"/>
      <c r="J14" s="26" t="n">
        <v>1</v>
      </c>
      <c r="K14" s="26" t="n">
        <v>1</v>
      </c>
      <c r="L14" s="24" t="n">
        <v>0</v>
      </c>
      <c r="M14" s="25" t="n"/>
      <c r="N14" s="27">
        <f>IF($A14="","",IF($T14="Annulée",0,IF(OR($G14="",$K14="",$L14="",$T14=""),"",IFERROR(MAX(0,ROUND($G14*$K14,0)-$L14),""))))</f>
        <v/>
      </c>
      <c r="O14" s="28">
        <f>IF($A14="","",IF($T14="Annulée",0,IF(OR($N14="",$H14="",$J14=""),"",IFERROR($N14*($H14*$J14+IF($I14="",$H14,$I14)*(1-$J14)),""))))</f>
        <v/>
      </c>
      <c r="P14" s="28">
        <f>IF($A14="","",IF($T14="Annulée",0,IF($N14="","",IFERROR($N14*IF($M14="",'Paramètres'!$B$8,$M14),""))))</f>
        <v/>
      </c>
      <c r="Q14" s="28">
        <f>IF($A14="","",IF($T14="Annulée",0,IF(OR($O14="",$P14=""),"",IFERROR($O14-$P14,""))))</f>
        <v/>
      </c>
      <c r="R14" s="25" t="n">
        <v>700000</v>
      </c>
      <c r="S14" s="28">
        <f>IF($A14="","",IF(OR($Q14="",$R14=""),"",IFERROR($Q14-$R14,"")))</f>
        <v/>
      </c>
      <c r="T14" s="23" t="inlineStr">
        <is>
          <t>À confirmer</t>
        </is>
      </c>
      <c r="U14" s="29" t="inlineStr">
        <is>
          <t>Cas limite : capacité et remplissage maximaux paramétrés.</t>
        </is>
      </c>
    </row>
    <row r="15" ht="24" customHeight="1">
      <c r="A15" s="21" t="inlineStr">
        <is>
          <t>BIL-2610</t>
        </is>
      </c>
      <c r="B15" s="38" t="n">
        <v>46473</v>
      </c>
      <c r="C15" s="23" t="inlineStr">
        <is>
          <t>Matin</t>
        </is>
      </c>
      <c r="D15" s="21" t="inlineStr">
        <is>
          <t>Matinée des Cerfs-Volants Muets</t>
        </is>
      </c>
      <c r="E15" s="23" t="inlineStr">
        <is>
          <t>Jardin Boréal</t>
        </is>
      </c>
      <c r="F15" s="23" t="inlineStr">
        <is>
          <t>À désigner</t>
        </is>
      </c>
      <c r="G15" s="24" t="n">
        <v>240</v>
      </c>
      <c r="H15" s="25" t="n">
        <v>20</v>
      </c>
      <c r="I15" s="25" t="n">
        <v>14</v>
      </c>
      <c r="J15" s="26" t="n">
        <v>0.6</v>
      </c>
      <c r="K15" s="26" t="n"/>
      <c r="L15" s="24" t="n">
        <v>0</v>
      </c>
      <c r="M15" s="25" t="n">
        <v>1</v>
      </c>
      <c r="N15" s="30">
        <f>IF($A15="","",IF($T15="Annulée",0,IF(OR($G15="",$K15="",$L15="",$T15=""),"",IFERROR(MAX(0,ROUND($G15*$K15,0)-$L15),""))))</f>
        <v/>
      </c>
      <c r="O15" s="31">
        <f>IF($A15="","",IF($T15="Annulée",0,IF(OR($N15="",$H15="",$J15=""),"",IFERROR($N15*($H15*$J15+IF($I15="",$H15,$I15)*(1-$J15)),""))))</f>
        <v/>
      </c>
      <c r="P15" s="31">
        <f>IF($A15="","",IF($T15="Annulée",0,IF($N15="","",IFERROR($N15*IF($M15="",'Paramètres'!$B$8,$M15),""))))</f>
        <v/>
      </c>
      <c r="Q15" s="31">
        <f>IF($A15="","",IF($T15="Annulée",0,IF(OR($O15="",$P15=""),"",IFERROR($O15-$P15,""))))</f>
        <v/>
      </c>
      <c r="R15" s="25" t="n">
        <v>2500</v>
      </c>
      <c r="S15" s="31">
        <f>IF($A15="","",IF(OR($Q15="",$R15=""),"",IFERROR($Q15-$R15,"")))</f>
        <v/>
      </c>
      <c r="T15" s="23" t="inlineStr">
        <is>
          <t>À confirmer</t>
        </is>
      </c>
      <c r="U15" s="29" t="inlineStr">
        <is>
          <t>Cas vide : taux de remplissage à compléter.</t>
        </is>
      </c>
    </row>
    <row r="16" ht="24" customHeight="1">
      <c r="A16" s="21" t="n"/>
      <c r="B16" s="38" t="n"/>
      <c r="C16" s="23" t="n"/>
      <c r="D16" s="21" t="n"/>
      <c r="E16" s="23" t="n"/>
      <c r="F16" s="23" t="n"/>
      <c r="G16" s="24" t="n"/>
      <c r="H16" s="25" t="n"/>
      <c r="I16" s="25" t="n"/>
      <c r="J16" s="26" t="n"/>
      <c r="K16" s="26" t="n"/>
      <c r="L16" s="24" t="n"/>
      <c r="M16" s="25" t="n"/>
      <c r="N16" s="27">
        <f>IF($A16="","",IF($T16="Annulée",0,IF(OR($G16="",$K16="",$L16="",$T16=""),"",IFERROR(MAX(0,ROUND($G16*$K16,0)-$L16),""))))</f>
        <v/>
      </c>
      <c r="O16" s="28">
        <f>IF($A16="","",IF($T16="Annulée",0,IF(OR($N16="",$H16="",$J16=""),"",IFERROR($N16*($H16*$J16+IF($I16="",$H16,$I16)*(1-$J16)),""))))</f>
        <v/>
      </c>
      <c r="P16" s="28">
        <f>IF($A16="","",IF($T16="Annulée",0,IF($N16="","",IFERROR($N16*IF($M16="",'Paramètres'!$B$8,$M16),""))))</f>
        <v/>
      </c>
      <c r="Q16" s="28">
        <f>IF($A16="","",IF($T16="Annulée",0,IF(OR($O16="",$P16=""),"",IFERROR($O16-$P16,""))))</f>
        <v/>
      </c>
      <c r="R16" s="25" t="n"/>
      <c r="S16" s="28">
        <f>IF($A16="","",IF(OR($Q16="",$R16=""),"",IFERROR($Q16-$R16,"")))</f>
        <v/>
      </c>
      <c r="T16" s="23" t="n"/>
      <c r="U16" s="29" t="n"/>
    </row>
    <row r="17" ht="24" customHeight="1">
      <c r="A17" s="21" t="n"/>
      <c r="B17" s="38" t="n"/>
      <c r="C17" s="23" t="n"/>
      <c r="D17" s="21" t="n"/>
      <c r="E17" s="23" t="n"/>
      <c r="F17" s="23" t="n"/>
      <c r="G17" s="24" t="n"/>
      <c r="H17" s="25" t="n"/>
      <c r="I17" s="25" t="n"/>
      <c r="J17" s="26" t="n"/>
      <c r="K17" s="26" t="n"/>
      <c r="L17" s="24" t="n"/>
      <c r="M17" s="25" t="n"/>
      <c r="N17" s="30">
        <f>IF($A17="","",IF($T17="Annulée",0,IF(OR($G17="",$K17="",$L17="",$T17=""),"",IFERROR(MAX(0,ROUND($G17*$K17,0)-$L17),""))))</f>
        <v/>
      </c>
      <c r="O17" s="31">
        <f>IF($A17="","",IF($T17="Annulée",0,IF(OR($N17="",$H17="",$J17=""),"",IFERROR($N17*($H17*$J17+IF($I17="",$H17,$I17)*(1-$J17)),""))))</f>
        <v/>
      </c>
      <c r="P17" s="31">
        <f>IF($A17="","",IF($T17="Annulée",0,IF($N17="","",IFERROR($N17*IF($M17="",'Paramètres'!$B$8,$M17),""))))</f>
        <v/>
      </c>
      <c r="Q17" s="31">
        <f>IF($A17="","",IF($T17="Annulée",0,IF(OR($O17="",$P17=""),"",IFERROR($O17-$P17,""))))</f>
        <v/>
      </c>
      <c r="R17" s="25" t="n"/>
      <c r="S17" s="31">
        <f>IF($A17="","",IF(OR($Q17="",$R17=""),"",IFERROR($Q17-$R17,"")))</f>
        <v/>
      </c>
      <c r="T17" s="23" t="n"/>
      <c r="U17" s="29" t="n"/>
    </row>
    <row r="18" ht="24" customHeight="1">
      <c r="A18" s="21" t="n"/>
      <c r="B18" s="38" t="n"/>
      <c r="C18" s="23" t="n"/>
      <c r="D18" s="21" t="n"/>
      <c r="E18" s="23" t="n"/>
      <c r="F18" s="23" t="n"/>
      <c r="G18" s="24" t="n"/>
      <c r="H18" s="25" t="n"/>
      <c r="I18" s="25" t="n"/>
      <c r="J18" s="26" t="n"/>
      <c r="K18" s="26" t="n"/>
      <c r="L18" s="24" t="n"/>
      <c r="M18" s="25" t="n"/>
      <c r="N18" s="27">
        <f>IF($A18="","",IF($T18="Annulée",0,IF(OR($G18="",$K18="",$L18="",$T18=""),"",IFERROR(MAX(0,ROUND($G18*$K18,0)-$L18),""))))</f>
        <v/>
      </c>
      <c r="O18" s="28">
        <f>IF($A18="","",IF($T18="Annulée",0,IF(OR($N18="",$H18="",$J18=""),"",IFERROR($N18*($H18*$J18+IF($I18="",$H18,$I18)*(1-$J18)),""))))</f>
        <v/>
      </c>
      <c r="P18" s="28">
        <f>IF($A18="","",IF($T18="Annulée",0,IF($N18="","",IFERROR($N18*IF($M18="",'Paramètres'!$B$8,$M18),""))))</f>
        <v/>
      </c>
      <c r="Q18" s="28">
        <f>IF($A18="","",IF($T18="Annulée",0,IF(OR($O18="",$P18=""),"",IFERROR($O18-$P18,""))))</f>
        <v/>
      </c>
      <c r="R18" s="25" t="n"/>
      <c r="S18" s="28">
        <f>IF($A18="","",IF(OR($Q18="",$R18=""),"",IFERROR($Q18-$R18,"")))</f>
        <v/>
      </c>
      <c r="T18" s="23" t="n"/>
      <c r="U18" s="29" t="n"/>
    </row>
    <row r="19" ht="24" customHeight="1">
      <c r="A19" s="21" t="n"/>
      <c r="B19" s="38" t="n"/>
      <c r="C19" s="23" t="n"/>
      <c r="D19" s="21" t="n"/>
      <c r="E19" s="23" t="n"/>
      <c r="F19" s="23" t="n"/>
      <c r="G19" s="24" t="n"/>
      <c r="H19" s="25" t="n"/>
      <c r="I19" s="25" t="n"/>
      <c r="J19" s="26" t="n"/>
      <c r="K19" s="26" t="n"/>
      <c r="L19" s="24" t="n"/>
      <c r="M19" s="25" t="n"/>
      <c r="N19" s="30">
        <f>IF($A19="","",IF($T19="Annulée",0,IF(OR($G19="",$K19="",$L19="",$T19=""),"",IFERROR(MAX(0,ROUND($G19*$K19,0)-$L19),""))))</f>
        <v/>
      </c>
      <c r="O19" s="31">
        <f>IF($A19="","",IF($T19="Annulée",0,IF(OR($N19="",$H19="",$J19=""),"",IFERROR($N19*($H19*$J19+IF($I19="",$H19,$I19)*(1-$J19)),""))))</f>
        <v/>
      </c>
      <c r="P19" s="31">
        <f>IF($A19="","",IF($T19="Annulée",0,IF($N19="","",IFERROR($N19*IF($M19="",'Paramètres'!$B$8,$M19),""))))</f>
        <v/>
      </c>
      <c r="Q19" s="31">
        <f>IF($A19="","",IF($T19="Annulée",0,IF(OR($O19="",$P19=""),"",IFERROR($O19-$P19,""))))</f>
        <v/>
      </c>
      <c r="R19" s="25" t="n"/>
      <c r="S19" s="31">
        <f>IF($A19="","",IF(OR($Q19="",$R19=""),"",IFERROR($Q19-$R19,"")))</f>
        <v/>
      </c>
      <c r="T19" s="23" t="n"/>
      <c r="U19" s="29" t="n"/>
    </row>
    <row r="20" ht="24" customHeight="1">
      <c r="A20" s="21" t="n"/>
      <c r="B20" s="38" t="n"/>
      <c r="C20" s="23" t="n"/>
      <c r="D20" s="21" t="n"/>
      <c r="E20" s="23" t="n"/>
      <c r="F20" s="23" t="n"/>
      <c r="G20" s="24" t="n"/>
      <c r="H20" s="25" t="n"/>
      <c r="I20" s="25" t="n"/>
      <c r="J20" s="26" t="n"/>
      <c r="K20" s="26" t="n"/>
      <c r="L20" s="24" t="n"/>
      <c r="M20" s="25" t="n"/>
      <c r="N20" s="27">
        <f>IF($A20="","",IF($T20="Annulée",0,IF(OR($G20="",$K20="",$L20="",$T20=""),"",IFERROR(MAX(0,ROUND($G20*$K20,0)-$L20),""))))</f>
        <v/>
      </c>
      <c r="O20" s="28">
        <f>IF($A20="","",IF($T20="Annulée",0,IF(OR($N20="",$H20="",$J20=""),"",IFERROR($N20*($H20*$J20+IF($I20="",$H20,$I20)*(1-$J20)),""))))</f>
        <v/>
      </c>
      <c r="P20" s="28">
        <f>IF($A20="","",IF($T20="Annulée",0,IF($N20="","",IFERROR($N20*IF($M20="",'Paramètres'!$B$8,$M20),""))))</f>
        <v/>
      </c>
      <c r="Q20" s="28">
        <f>IF($A20="","",IF($T20="Annulée",0,IF(OR($O20="",$P20=""),"",IFERROR($O20-$P20,""))))</f>
        <v/>
      </c>
      <c r="R20" s="25" t="n"/>
      <c r="S20" s="28">
        <f>IF($A20="","",IF(OR($Q20="",$R20=""),"",IFERROR($Q20-$R20,"")))</f>
        <v/>
      </c>
      <c r="T20" s="23" t="n"/>
      <c r="U20" s="29" t="n"/>
    </row>
    <row r="21" ht="24" customHeight="1">
      <c r="A21" s="21" t="n"/>
      <c r="B21" s="38" t="n"/>
      <c r="C21" s="23" t="n"/>
      <c r="D21" s="21" t="n"/>
      <c r="E21" s="23" t="n"/>
      <c r="F21" s="23" t="n"/>
      <c r="G21" s="24" t="n"/>
      <c r="H21" s="25" t="n"/>
      <c r="I21" s="25" t="n"/>
      <c r="J21" s="26" t="n"/>
      <c r="K21" s="26" t="n"/>
      <c r="L21" s="24" t="n"/>
      <c r="M21" s="25" t="n"/>
      <c r="N21" s="30">
        <f>IF($A21="","",IF($T21="Annulée",0,IF(OR($G21="",$K21="",$L21="",$T21=""),"",IFERROR(MAX(0,ROUND($G21*$K21,0)-$L21),""))))</f>
        <v/>
      </c>
      <c r="O21" s="31">
        <f>IF($A21="","",IF($T21="Annulée",0,IF(OR($N21="",$H21="",$J21=""),"",IFERROR($N21*($H21*$J21+IF($I21="",$H21,$I21)*(1-$J21)),""))))</f>
        <v/>
      </c>
      <c r="P21" s="31">
        <f>IF($A21="","",IF($T21="Annulée",0,IF($N21="","",IFERROR($N21*IF($M21="",'Paramètres'!$B$8,$M21),""))))</f>
        <v/>
      </c>
      <c r="Q21" s="31">
        <f>IF($A21="","",IF($T21="Annulée",0,IF(OR($O21="",$P21=""),"",IFERROR($O21-$P21,""))))</f>
        <v/>
      </c>
      <c r="R21" s="25" t="n"/>
      <c r="S21" s="31">
        <f>IF($A21="","",IF(OR($Q21="",$R21=""),"",IFERROR($Q21-$R21,"")))</f>
        <v/>
      </c>
      <c r="T21" s="23" t="n"/>
      <c r="U21" s="29" t="n"/>
    </row>
    <row r="22" ht="24" customHeight="1">
      <c r="A22" s="21" t="n"/>
      <c r="B22" s="38" t="n"/>
      <c r="C22" s="23" t="n"/>
      <c r="D22" s="21" t="n"/>
      <c r="E22" s="23" t="n"/>
      <c r="F22" s="23" t="n"/>
      <c r="G22" s="24" t="n"/>
      <c r="H22" s="25" t="n"/>
      <c r="I22" s="25" t="n"/>
      <c r="J22" s="26" t="n"/>
      <c r="K22" s="26" t="n"/>
      <c r="L22" s="24" t="n"/>
      <c r="M22" s="25" t="n"/>
      <c r="N22" s="27">
        <f>IF($A22="","",IF($T22="Annulée",0,IF(OR($G22="",$K22="",$L22="",$T22=""),"",IFERROR(MAX(0,ROUND($G22*$K22,0)-$L22),""))))</f>
        <v/>
      </c>
      <c r="O22" s="28">
        <f>IF($A22="","",IF($T22="Annulée",0,IF(OR($N22="",$H22="",$J22=""),"",IFERROR($N22*($H22*$J22+IF($I22="",$H22,$I22)*(1-$J22)),""))))</f>
        <v/>
      </c>
      <c r="P22" s="28">
        <f>IF($A22="","",IF($T22="Annulée",0,IF($N22="","",IFERROR($N22*IF($M22="",'Paramètres'!$B$8,$M22),""))))</f>
        <v/>
      </c>
      <c r="Q22" s="28">
        <f>IF($A22="","",IF($T22="Annulée",0,IF(OR($O22="",$P22=""),"",IFERROR($O22-$P22,""))))</f>
        <v/>
      </c>
      <c r="R22" s="25" t="n"/>
      <c r="S22" s="28">
        <f>IF($A22="","",IF(OR($Q22="",$R22=""),"",IFERROR($Q22-$R22,"")))</f>
        <v/>
      </c>
      <c r="T22" s="23" t="n"/>
      <c r="U22" s="29" t="n"/>
    </row>
    <row r="23" ht="24" customHeight="1">
      <c r="A23" s="21" t="n"/>
      <c r="B23" s="38" t="n"/>
      <c r="C23" s="23" t="n"/>
      <c r="D23" s="21" t="n"/>
      <c r="E23" s="23" t="n"/>
      <c r="F23" s="23" t="n"/>
      <c r="G23" s="24" t="n"/>
      <c r="H23" s="25" t="n"/>
      <c r="I23" s="25" t="n"/>
      <c r="J23" s="26" t="n"/>
      <c r="K23" s="26" t="n"/>
      <c r="L23" s="24" t="n"/>
      <c r="M23" s="25" t="n"/>
      <c r="N23" s="30">
        <f>IF($A23="","",IF($T23="Annulée",0,IF(OR($G23="",$K23="",$L23="",$T23=""),"",IFERROR(MAX(0,ROUND($G23*$K23,0)-$L23),""))))</f>
        <v/>
      </c>
      <c r="O23" s="31">
        <f>IF($A23="","",IF($T23="Annulée",0,IF(OR($N23="",$H23="",$J23=""),"",IFERROR($N23*($H23*$J23+IF($I23="",$H23,$I23)*(1-$J23)),""))))</f>
        <v/>
      </c>
      <c r="P23" s="31">
        <f>IF($A23="","",IF($T23="Annulée",0,IF($N23="","",IFERROR($N23*IF($M23="",'Paramètres'!$B$8,$M23),""))))</f>
        <v/>
      </c>
      <c r="Q23" s="31">
        <f>IF($A23="","",IF($T23="Annulée",0,IF(OR($O23="",$P23=""),"",IFERROR($O23-$P23,""))))</f>
        <v/>
      </c>
      <c r="R23" s="25" t="n"/>
      <c r="S23" s="31">
        <f>IF($A23="","",IF(OR($Q23="",$R23=""),"",IFERROR($Q23-$R23,"")))</f>
        <v/>
      </c>
      <c r="T23" s="23" t="n"/>
      <c r="U23" s="29" t="n"/>
    </row>
    <row r="24" ht="24" customHeight="1">
      <c r="A24" s="21" t="n"/>
      <c r="B24" s="38" t="n"/>
      <c r="C24" s="23" t="n"/>
      <c r="D24" s="21" t="n"/>
      <c r="E24" s="23" t="n"/>
      <c r="F24" s="23" t="n"/>
      <c r="G24" s="24" t="n"/>
      <c r="H24" s="25" t="n"/>
      <c r="I24" s="25" t="n"/>
      <c r="J24" s="26" t="n"/>
      <c r="K24" s="26" t="n"/>
      <c r="L24" s="24" t="n"/>
      <c r="M24" s="25" t="n"/>
      <c r="N24" s="27">
        <f>IF($A24="","",IF($T24="Annulée",0,IF(OR($G24="",$K24="",$L24="",$T24=""),"",IFERROR(MAX(0,ROUND($G24*$K24,0)-$L24),""))))</f>
        <v/>
      </c>
      <c r="O24" s="28">
        <f>IF($A24="","",IF($T24="Annulée",0,IF(OR($N24="",$H24="",$J24=""),"",IFERROR($N24*($H24*$J24+IF($I24="",$H24,$I24)*(1-$J24)),""))))</f>
        <v/>
      </c>
      <c r="P24" s="28">
        <f>IF($A24="","",IF($T24="Annulée",0,IF($N24="","",IFERROR($N24*IF($M24="",'Paramètres'!$B$8,$M24),""))))</f>
        <v/>
      </c>
      <c r="Q24" s="28">
        <f>IF($A24="","",IF($T24="Annulée",0,IF(OR($O24="",$P24=""),"",IFERROR($O24-$P24,""))))</f>
        <v/>
      </c>
      <c r="R24" s="25" t="n"/>
      <c r="S24" s="28">
        <f>IF($A24="","",IF(OR($Q24="",$R24=""),"",IFERROR($Q24-$R24,"")))</f>
        <v/>
      </c>
      <c r="T24" s="23" t="n"/>
      <c r="U24" s="29" t="n"/>
    </row>
    <row r="25" ht="24" customHeight="1">
      <c r="A25" s="21" t="n"/>
      <c r="B25" s="38" t="n"/>
      <c r="C25" s="23" t="n"/>
      <c r="D25" s="21" t="n"/>
      <c r="E25" s="23" t="n"/>
      <c r="F25" s="23" t="n"/>
      <c r="G25" s="24" t="n"/>
      <c r="H25" s="25" t="n"/>
      <c r="I25" s="25" t="n"/>
      <c r="J25" s="26" t="n"/>
      <c r="K25" s="26" t="n"/>
      <c r="L25" s="24" t="n"/>
      <c r="M25" s="25" t="n"/>
      <c r="N25" s="30">
        <f>IF($A25="","",IF($T25="Annulée",0,IF(OR($G25="",$K25="",$L25="",$T25=""),"",IFERROR(MAX(0,ROUND($G25*$K25,0)-$L25),""))))</f>
        <v/>
      </c>
      <c r="O25" s="31">
        <f>IF($A25="","",IF($T25="Annulée",0,IF(OR($N25="",$H25="",$J25=""),"",IFERROR($N25*($H25*$J25+IF($I25="",$H25,$I25)*(1-$J25)),""))))</f>
        <v/>
      </c>
      <c r="P25" s="31">
        <f>IF($A25="","",IF($T25="Annulée",0,IF($N25="","",IFERROR($N25*IF($M25="",'Paramètres'!$B$8,$M25),""))))</f>
        <v/>
      </c>
      <c r="Q25" s="31">
        <f>IF($A25="","",IF($T25="Annulée",0,IF(OR($O25="",$P25=""),"",IFERROR($O25-$P25,""))))</f>
        <v/>
      </c>
      <c r="R25" s="25" t="n"/>
      <c r="S25" s="31">
        <f>IF($A25="","",IF(OR($Q25="",$R25=""),"",IFERROR($Q25-$R25,"")))</f>
        <v/>
      </c>
      <c r="T25" s="23" t="n"/>
      <c r="U25" s="29" t="n"/>
    </row>
    <row r="26" ht="24" customHeight="1">
      <c r="A26" s="21" t="n"/>
      <c r="B26" s="38" t="n"/>
      <c r="C26" s="23" t="n"/>
      <c r="D26" s="21" t="n"/>
      <c r="E26" s="23" t="n"/>
      <c r="F26" s="23" t="n"/>
      <c r="G26" s="24" t="n"/>
      <c r="H26" s="25" t="n"/>
      <c r="I26" s="25" t="n"/>
      <c r="J26" s="26" t="n"/>
      <c r="K26" s="26" t="n"/>
      <c r="L26" s="24" t="n"/>
      <c r="M26" s="25" t="n"/>
      <c r="N26" s="27">
        <f>IF($A26="","",IF($T26="Annulée",0,IF(OR($G26="",$K26="",$L26="",$T26=""),"",IFERROR(MAX(0,ROUND($G26*$K26,0)-$L26),""))))</f>
        <v/>
      </c>
      <c r="O26" s="28">
        <f>IF($A26="","",IF($T26="Annulée",0,IF(OR($N26="",$H26="",$J26=""),"",IFERROR($N26*($H26*$J26+IF($I26="",$H26,$I26)*(1-$J26)),""))))</f>
        <v/>
      </c>
      <c r="P26" s="28">
        <f>IF($A26="","",IF($T26="Annulée",0,IF($N26="","",IFERROR($N26*IF($M26="",'Paramètres'!$B$8,$M26),""))))</f>
        <v/>
      </c>
      <c r="Q26" s="28">
        <f>IF($A26="","",IF($T26="Annulée",0,IF(OR($O26="",$P26=""),"",IFERROR($O26-$P26,""))))</f>
        <v/>
      </c>
      <c r="R26" s="25" t="n"/>
      <c r="S26" s="28">
        <f>IF($A26="","",IF(OR($Q26="",$R26=""),"",IFERROR($Q26-$R26,"")))</f>
        <v/>
      </c>
      <c r="T26" s="23" t="n"/>
      <c r="U26" s="29" t="n"/>
    </row>
    <row r="27" ht="24" customHeight="1">
      <c r="A27" s="21" t="n"/>
      <c r="B27" s="38" t="n"/>
      <c r="C27" s="23" t="n"/>
      <c r="D27" s="21" t="n"/>
      <c r="E27" s="23" t="n"/>
      <c r="F27" s="23" t="n"/>
      <c r="G27" s="24" t="n"/>
      <c r="H27" s="25" t="n"/>
      <c r="I27" s="25" t="n"/>
      <c r="J27" s="26" t="n"/>
      <c r="K27" s="26" t="n"/>
      <c r="L27" s="24" t="n"/>
      <c r="M27" s="25" t="n"/>
      <c r="N27" s="30">
        <f>IF($A27="","",IF($T27="Annulée",0,IF(OR($G27="",$K27="",$L27="",$T27=""),"",IFERROR(MAX(0,ROUND($G27*$K27,0)-$L27),""))))</f>
        <v/>
      </c>
      <c r="O27" s="31">
        <f>IF($A27="","",IF($T27="Annulée",0,IF(OR($N27="",$H27="",$J27=""),"",IFERROR($N27*($H27*$J27+IF($I27="",$H27,$I27)*(1-$J27)),""))))</f>
        <v/>
      </c>
      <c r="P27" s="31">
        <f>IF($A27="","",IF($T27="Annulée",0,IF($N27="","",IFERROR($N27*IF($M27="",'Paramètres'!$B$8,$M27),""))))</f>
        <v/>
      </c>
      <c r="Q27" s="31">
        <f>IF($A27="","",IF($T27="Annulée",0,IF(OR($O27="",$P27=""),"",IFERROR($O27-$P27,""))))</f>
        <v/>
      </c>
      <c r="R27" s="25" t="n"/>
      <c r="S27" s="31">
        <f>IF($A27="","",IF(OR($Q27="",$R27=""),"",IFERROR($Q27-$R27,"")))</f>
        <v/>
      </c>
      <c r="T27" s="23" t="n"/>
      <c r="U27" s="29" t="n"/>
    </row>
    <row r="28" ht="24" customHeight="1">
      <c r="A28" s="21" t="n"/>
      <c r="B28" s="38" t="n"/>
      <c r="C28" s="23" t="n"/>
      <c r="D28" s="21" t="n"/>
      <c r="E28" s="23" t="n"/>
      <c r="F28" s="23" t="n"/>
      <c r="G28" s="24" t="n"/>
      <c r="H28" s="25" t="n"/>
      <c r="I28" s="25" t="n"/>
      <c r="J28" s="26" t="n"/>
      <c r="K28" s="26" t="n"/>
      <c r="L28" s="24" t="n"/>
      <c r="M28" s="25" t="n"/>
      <c r="N28" s="27">
        <f>IF($A28="","",IF($T28="Annulée",0,IF(OR($G28="",$K28="",$L28="",$T28=""),"",IFERROR(MAX(0,ROUND($G28*$K28,0)-$L28),""))))</f>
        <v/>
      </c>
      <c r="O28" s="28">
        <f>IF($A28="","",IF($T28="Annulée",0,IF(OR($N28="",$H28="",$J28=""),"",IFERROR($N28*($H28*$J28+IF($I28="",$H28,$I28)*(1-$J28)),""))))</f>
        <v/>
      </c>
      <c r="P28" s="28">
        <f>IF($A28="","",IF($T28="Annulée",0,IF($N28="","",IFERROR($N28*IF($M28="",'Paramètres'!$B$8,$M28),""))))</f>
        <v/>
      </c>
      <c r="Q28" s="28">
        <f>IF($A28="","",IF($T28="Annulée",0,IF(OR($O28="",$P28=""),"",IFERROR($O28-$P28,""))))</f>
        <v/>
      </c>
      <c r="R28" s="25" t="n"/>
      <c r="S28" s="28">
        <f>IF($A28="","",IF(OR($Q28="",$R28=""),"",IFERROR($Q28-$R28,"")))</f>
        <v/>
      </c>
      <c r="T28" s="23" t="n"/>
      <c r="U28" s="29" t="n"/>
    </row>
    <row r="29" ht="24" customHeight="1">
      <c r="A29" s="21" t="n"/>
      <c r="B29" s="38" t="n"/>
      <c r="C29" s="23" t="n"/>
      <c r="D29" s="21" t="n"/>
      <c r="E29" s="23" t="n"/>
      <c r="F29" s="23" t="n"/>
      <c r="G29" s="24" t="n"/>
      <c r="H29" s="25" t="n"/>
      <c r="I29" s="25" t="n"/>
      <c r="J29" s="26" t="n"/>
      <c r="K29" s="26" t="n"/>
      <c r="L29" s="24" t="n"/>
      <c r="M29" s="25" t="n"/>
      <c r="N29" s="30">
        <f>IF($A29="","",IF($T29="Annulée",0,IF(OR($G29="",$K29="",$L29="",$T29=""),"",IFERROR(MAX(0,ROUND($G29*$K29,0)-$L29),""))))</f>
        <v/>
      </c>
      <c r="O29" s="31">
        <f>IF($A29="","",IF($T29="Annulée",0,IF(OR($N29="",$H29="",$J29=""),"",IFERROR($N29*($H29*$J29+IF($I29="",$H29,$I29)*(1-$J29)),""))))</f>
        <v/>
      </c>
      <c r="P29" s="31">
        <f>IF($A29="","",IF($T29="Annulée",0,IF($N29="","",IFERROR($N29*IF($M29="",'Paramètres'!$B$8,$M29),""))))</f>
        <v/>
      </c>
      <c r="Q29" s="31">
        <f>IF($A29="","",IF($T29="Annulée",0,IF(OR($O29="",$P29=""),"",IFERROR($O29-$P29,""))))</f>
        <v/>
      </c>
      <c r="R29" s="25" t="n"/>
      <c r="S29" s="31">
        <f>IF($A29="","",IF(OR($Q29="",$R29=""),"",IFERROR($Q29-$R29,"")))</f>
        <v/>
      </c>
      <c r="T29" s="23" t="n"/>
      <c r="U29" s="29" t="n"/>
    </row>
    <row r="30" ht="24" customHeight="1">
      <c r="A30" s="21" t="n"/>
      <c r="B30" s="38" t="n"/>
      <c r="C30" s="23" t="n"/>
      <c r="D30" s="21" t="n"/>
      <c r="E30" s="23" t="n"/>
      <c r="F30" s="23" t="n"/>
      <c r="G30" s="24" t="n"/>
      <c r="H30" s="25" t="n"/>
      <c r="I30" s="25" t="n"/>
      <c r="J30" s="26" t="n"/>
      <c r="K30" s="26" t="n"/>
      <c r="L30" s="24" t="n"/>
      <c r="M30" s="25" t="n"/>
      <c r="N30" s="27">
        <f>IF($A30="","",IF($T30="Annulée",0,IF(OR($G30="",$K30="",$L30="",$T30=""),"",IFERROR(MAX(0,ROUND($G30*$K30,0)-$L30),""))))</f>
        <v/>
      </c>
      <c r="O30" s="28">
        <f>IF($A30="","",IF($T30="Annulée",0,IF(OR($N30="",$H30="",$J30=""),"",IFERROR($N30*($H30*$J30+IF($I30="",$H30,$I30)*(1-$J30)),""))))</f>
        <v/>
      </c>
      <c r="P30" s="28">
        <f>IF($A30="","",IF($T30="Annulée",0,IF($N30="","",IFERROR($N30*IF($M30="",'Paramètres'!$B$8,$M30),""))))</f>
        <v/>
      </c>
      <c r="Q30" s="28">
        <f>IF($A30="","",IF($T30="Annulée",0,IF(OR($O30="",$P30=""),"",IFERROR($O30-$P30,""))))</f>
        <v/>
      </c>
      <c r="R30" s="25" t="n"/>
      <c r="S30" s="28">
        <f>IF($A30="","",IF(OR($Q30="",$R30=""),"",IFERROR($Q30-$R30,"")))</f>
        <v/>
      </c>
      <c r="T30" s="23" t="n"/>
      <c r="U30" s="29" t="n"/>
    </row>
    <row r="31" ht="24" customHeight="1">
      <c r="A31" s="21" t="n"/>
      <c r="B31" s="38" t="n"/>
      <c r="C31" s="23" t="n"/>
      <c r="D31" s="21" t="n"/>
      <c r="E31" s="23" t="n"/>
      <c r="F31" s="23" t="n"/>
      <c r="G31" s="24" t="n"/>
      <c r="H31" s="25" t="n"/>
      <c r="I31" s="25" t="n"/>
      <c r="J31" s="26" t="n"/>
      <c r="K31" s="26" t="n"/>
      <c r="L31" s="24" t="n"/>
      <c r="M31" s="25" t="n"/>
      <c r="N31" s="30">
        <f>IF($A31="","",IF($T31="Annulée",0,IF(OR($G31="",$K31="",$L31="",$T31=""),"",IFERROR(MAX(0,ROUND($G31*$K31,0)-$L31),""))))</f>
        <v/>
      </c>
      <c r="O31" s="31">
        <f>IF($A31="","",IF($T31="Annulée",0,IF(OR($N31="",$H31="",$J31=""),"",IFERROR($N31*($H31*$J31+IF($I31="",$H31,$I31)*(1-$J31)),""))))</f>
        <v/>
      </c>
      <c r="P31" s="31">
        <f>IF($A31="","",IF($T31="Annulée",0,IF($N31="","",IFERROR($N31*IF($M31="",'Paramètres'!$B$8,$M31),""))))</f>
        <v/>
      </c>
      <c r="Q31" s="31">
        <f>IF($A31="","",IF($T31="Annulée",0,IF(OR($O31="",$P31=""),"",IFERROR($O31-$P31,""))))</f>
        <v/>
      </c>
      <c r="R31" s="25" t="n"/>
      <c r="S31" s="31">
        <f>IF($A31="","",IF(OR($Q31="",$R31=""),"",IFERROR($Q31-$R31,"")))</f>
        <v/>
      </c>
      <c r="T31" s="23" t="n"/>
      <c r="U31" s="29" t="n"/>
    </row>
    <row r="32" ht="24" customHeight="1">
      <c r="A32" s="21" t="n"/>
      <c r="B32" s="38" t="n"/>
      <c r="C32" s="23" t="n"/>
      <c r="D32" s="21" t="n"/>
      <c r="E32" s="23" t="n"/>
      <c r="F32" s="23" t="n"/>
      <c r="G32" s="24" t="n"/>
      <c r="H32" s="25" t="n"/>
      <c r="I32" s="25" t="n"/>
      <c r="J32" s="26" t="n"/>
      <c r="K32" s="26" t="n"/>
      <c r="L32" s="24" t="n"/>
      <c r="M32" s="25" t="n"/>
      <c r="N32" s="27">
        <f>IF($A32="","",IF($T32="Annulée",0,IF(OR($G32="",$K32="",$L32="",$T32=""),"",IFERROR(MAX(0,ROUND($G32*$K32,0)-$L32),""))))</f>
        <v/>
      </c>
      <c r="O32" s="28">
        <f>IF($A32="","",IF($T32="Annulée",0,IF(OR($N32="",$H32="",$J32=""),"",IFERROR($N32*($H32*$J32+IF($I32="",$H32,$I32)*(1-$J32)),""))))</f>
        <v/>
      </c>
      <c r="P32" s="28">
        <f>IF($A32="","",IF($T32="Annulée",0,IF($N32="","",IFERROR($N32*IF($M32="",'Paramètres'!$B$8,$M32),""))))</f>
        <v/>
      </c>
      <c r="Q32" s="28">
        <f>IF($A32="","",IF($T32="Annulée",0,IF(OR($O32="",$P32=""),"",IFERROR($O32-$P32,""))))</f>
        <v/>
      </c>
      <c r="R32" s="25" t="n"/>
      <c r="S32" s="28">
        <f>IF($A32="","",IF(OR($Q32="",$R32=""),"",IFERROR($Q32-$R32,"")))</f>
        <v/>
      </c>
      <c r="T32" s="23" t="n"/>
      <c r="U32" s="29" t="n"/>
    </row>
    <row r="33" ht="24" customHeight="1">
      <c r="A33" s="21" t="n"/>
      <c r="B33" s="38" t="n"/>
      <c r="C33" s="23" t="n"/>
      <c r="D33" s="21" t="n"/>
      <c r="E33" s="23" t="n"/>
      <c r="F33" s="23" t="n"/>
      <c r="G33" s="24" t="n"/>
      <c r="H33" s="25" t="n"/>
      <c r="I33" s="25" t="n"/>
      <c r="J33" s="26" t="n"/>
      <c r="K33" s="26" t="n"/>
      <c r="L33" s="24" t="n"/>
      <c r="M33" s="25" t="n"/>
      <c r="N33" s="30">
        <f>IF($A33="","",IF($T33="Annulée",0,IF(OR($G33="",$K33="",$L33="",$T33=""),"",IFERROR(MAX(0,ROUND($G33*$K33,0)-$L33),""))))</f>
        <v/>
      </c>
      <c r="O33" s="31">
        <f>IF($A33="","",IF($T33="Annulée",0,IF(OR($N33="",$H33="",$J33=""),"",IFERROR($N33*($H33*$J33+IF($I33="",$H33,$I33)*(1-$J33)),""))))</f>
        <v/>
      </c>
      <c r="P33" s="31">
        <f>IF($A33="","",IF($T33="Annulée",0,IF($N33="","",IFERROR($N33*IF($M33="",'Paramètres'!$B$8,$M33),""))))</f>
        <v/>
      </c>
      <c r="Q33" s="31">
        <f>IF($A33="","",IF($T33="Annulée",0,IF(OR($O33="",$P33=""),"",IFERROR($O33-$P33,""))))</f>
        <v/>
      </c>
      <c r="R33" s="25" t="n"/>
      <c r="S33" s="31">
        <f>IF($A33="","",IF(OR($Q33="",$R33=""),"",IFERROR($Q33-$R33,"")))</f>
        <v/>
      </c>
      <c r="T33" s="23" t="n"/>
      <c r="U33" s="29" t="n"/>
    </row>
    <row r="34" ht="24" customHeight="1">
      <c r="A34" s="21" t="n"/>
      <c r="B34" s="38" t="n"/>
      <c r="C34" s="23" t="n"/>
      <c r="D34" s="21" t="n"/>
      <c r="E34" s="23" t="n"/>
      <c r="F34" s="23" t="n"/>
      <c r="G34" s="24" t="n"/>
      <c r="H34" s="25" t="n"/>
      <c r="I34" s="25" t="n"/>
      <c r="J34" s="26" t="n"/>
      <c r="K34" s="26" t="n"/>
      <c r="L34" s="24" t="n"/>
      <c r="M34" s="25" t="n"/>
      <c r="N34" s="27">
        <f>IF($A34="","",IF($T34="Annulée",0,IF(OR($G34="",$K34="",$L34="",$T34=""),"",IFERROR(MAX(0,ROUND($G34*$K34,0)-$L34),""))))</f>
        <v/>
      </c>
      <c r="O34" s="28">
        <f>IF($A34="","",IF($T34="Annulée",0,IF(OR($N34="",$H34="",$J34=""),"",IFERROR($N34*($H34*$J34+IF($I34="",$H34,$I34)*(1-$J34)),""))))</f>
        <v/>
      </c>
      <c r="P34" s="28">
        <f>IF($A34="","",IF($T34="Annulée",0,IF($N34="","",IFERROR($N34*IF($M34="",'Paramètres'!$B$8,$M34),""))))</f>
        <v/>
      </c>
      <c r="Q34" s="28">
        <f>IF($A34="","",IF($T34="Annulée",0,IF(OR($O34="",$P34=""),"",IFERROR($O34-$P34,""))))</f>
        <v/>
      </c>
      <c r="R34" s="25" t="n"/>
      <c r="S34" s="28">
        <f>IF($A34="","",IF(OR($Q34="",$R34=""),"",IFERROR($Q34-$R34,"")))</f>
        <v/>
      </c>
      <c r="T34" s="23" t="n"/>
      <c r="U34" s="29" t="n"/>
    </row>
    <row r="35" ht="24" customHeight="1">
      <c r="A35" s="21" t="n"/>
      <c r="B35" s="38" t="n"/>
      <c r="C35" s="23" t="n"/>
      <c r="D35" s="21" t="n"/>
      <c r="E35" s="23" t="n"/>
      <c r="F35" s="23" t="n"/>
      <c r="G35" s="24" t="n"/>
      <c r="H35" s="25" t="n"/>
      <c r="I35" s="25" t="n"/>
      <c r="J35" s="26" t="n"/>
      <c r="K35" s="26" t="n"/>
      <c r="L35" s="24" t="n"/>
      <c r="M35" s="25" t="n"/>
      <c r="N35" s="30">
        <f>IF($A35="","",IF($T35="Annulée",0,IF(OR($G35="",$K35="",$L35="",$T35=""),"",IFERROR(MAX(0,ROUND($G35*$K35,0)-$L35),""))))</f>
        <v/>
      </c>
      <c r="O35" s="31">
        <f>IF($A35="","",IF($T35="Annulée",0,IF(OR($N35="",$H35="",$J35=""),"",IFERROR($N35*($H35*$J35+IF($I35="",$H35,$I35)*(1-$J35)),""))))</f>
        <v/>
      </c>
      <c r="P35" s="31">
        <f>IF($A35="","",IF($T35="Annulée",0,IF($N35="","",IFERROR($N35*IF($M35="",'Paramètres'!$B$8,$M35),""))))</f>
        <v/>
      </c>
      <c r="Q35" s="31">
        <f>IF($A35="","",IF($T35="Annulée",0,IF(OR($O35="",$P35=""),"",IFERROR($O35-$P35,""))))</f>
        <v/>
      </c>
      <c r="R35" s="25" t="n"/>
      <c r="S35" s="31">
        <f>IF($A35="","",IF(OR($Q35="",$R35=""),"",IFERROR($Q35-$R35,"")))</f>
        <v/>
      </c>
      <c r="T35" s="23" t="n"/>
      <c r="U35" s="29" t="n"/>
    </row>
    <row r="36" ht="24" customHeight="1">
      <c r="A36" s="21" t="n"/>
      <c r="B36" s="38" t="n"/>
      <c r="C36" s="23" t="n"/>
      <c r="D36" s="21" t="n"/>
      <c r="E36" s="23" t="n"/>
      <c r="F36" s="23" t="n"/>
      <c r="G36" s="24" t="n"/>
      <c r="H36" s="25" t="n"/>
      <c r="I36" s="25" t="n"/>
      <c r="J36" s="26" t="n"/>
      <c r="K36" s="26" t="n"/>
      <c r="L36" s="24" t="n"/>
      <c r="M36" s="25" t="n"/>
      <c r="N36" s="27">
        <f>IF($A36="","",IF($T36="Annulée",0,IF(OR($G36="",$K36="",$L36="",$T36=""),"",IFERROR(MAX(0,ROUND($G36*$K36,0)-$L36),""))))</f>
        <v/>
      </c>
      <c r="O36" s="28">
        <f>IF($A36="","",IF($T36="Annulée",0,IF(OR($N36="",$H36="",$J36=""),"",IFERROR($N36*($H36*$J36+IF($I36="",$H36,$I36)*(1-$J36)),""))))</f>
        <v/>
      </c>
      <c r="P36" s="28">
        <f>IF($A36="","",IF($T36="Annulée",0,IF($N36="","",IFERROR($N36*IF($M36="",'Paramètres'!$B$8,$M36),""))))</f>
        <v/>
      </c>
      <c r="Q36" s="28">
        <f>IF($A36="","",IF($T36="Annulée",0,IF(OR($O36="",$P36=""),"",IFERROR($O36-$P36,""))))</f>
        <v/>
      </c>
      <c r="R36" s="25" t="n"/>
      <c r="S36" s="28">
        <f>IF($A36="","",IF(OR($Q36="",$R36=""),"",IFERROR($Q36-$R36,"")))</f>
        <v/>
      </c>
      <c r="T36" s="23" t="n"/>
      <c r="U36" s="29" t="n"/>
    </row>
    <row r="37" ht="24" customHeight="1">
      <c r="A37" s="21" t="n"/>
      <c r="B37" s="38" t="n"/>
      <c r="C37" s="23" t="n"/>
      <c r="D37" s="21" t="n"/>
      <c r="E37" s="23" t="n"/>
      <c r="F37" s="23" t="n"/>
      <c r="G37" s="24" t="n"/>
      <c r="H37" s="25" t="n"/>
      <c r="I37" s="25" t="n"/>
      <c r="J37" s="26" t="n"/>
      <c r="K37" s="26" t="n"/>
      <c r="L37" s="24" t="n"/>
      <c r="M37" s="25" t="n"/>
      <c r="N37" s="30">
        <f>IF($A37="","",IF($T37="Annulée",0,IF(OR($G37="",$K37="",$L37="",$T37=""),"",IFERROR(MAX(0,ROUND($G37*$K37,0)-$L37),""))))</f>
        <v/>
      </c>
      <c r="O37" s="31">
        <f>IF($A37="","",IF($T37="Annulée",0,IF(OR($N37="",$H37="",$J37=""),"",IFERROR($N37*($H37*$J37+IF($I37="",$H37,$I37)*(1-$J37)),""))))</f>
        <v/>
      </c>
      <c r="P37" s="31">
        <f>IF($A37="","",IF($T37="Annulée",0,IF($N37="","",IFERROR($N37*IF($M37="",'Paramètres'!$B$8,$M37),""))))</f>
        <v/>
      </c>
      <c r="Q37" s="31">
        <f>IF($A37="","",IF($T37="Annulée",0,IF(OR($O37="",$P37=""),"",IFERROR($O37-$P37,""))))</f>
        <v/>
      </c>
      <c r="R37" s="25" t="n"/>
      <c r="S37" s="31">
        <f>IF($A37="","",IF(OR($Q37="",$R37=""),"",IFERROR($Q37-$R37,"")))</f>
        <v/>
      </c>
      <c r="T37" s="23" t="n"/>
      <c r="U37" s="29" t="n"/>
    </row>
    <row r="38" ht="24" customHeight="1">
      <c r="A38" s="21" t="n"/>
      <c r="B38" s="38" t="n"/>
      <c r="C38" s="23" t="n"/>
      <c r="D38" s="21" t="n"/>
      <c r="E38" s="23" t="n"/>
      <c r="F38" s="23" t="n"/>
      <c r="G38" s="24" t="n"/>
      <c r="H38" s="25" t="n"/>
      <c r="I38" s="25" t="n"/>
      <c r="J38" s="26" t="n"/>
      <c r="K38" s="26" t="n"/>
      <c r="L38" s="24" t="n"/>
      <c r="M38" s="25" t="n"/>
      <c r="N38" s="27">
        <f>IF($A38="","",IF($T38="Annulée",0,IF(OR($G38="",$K38="",$L38="",$T38=""),"",IFERROR(MAX(0,ROUND($G38*$K38,0)-$L38),""))))</f>
        <v/>
      </c>
      <c r="O38" s="28">
        <f>IF($A38="","",IF($T38="Annulée",0,IF(OR($N38="",$H38="",$J38=""),"",IFERROR($N38*($H38*$J38+IF($I38="",$H38,$I38)*(1-$J38)),""))))</f>
        <v/>
      </c>
      <c r="P38" s="28">
        <f>IF($A38="","",IF($T38="Annulée",0,IF($N38="","",IFERROR($N38*IF($M38="",'Paramètres'!$B$8,$M38),""))))</f>
        <v/>
      </c>
      <c r="Q38" s="28">
        <f>IF($A38="","",IF($T38="Annulée",0,IF(OR($O38="",$P38=""),"",IFERROR($O38-$P38,""))))</f>
        <v/>
      </c>
      <c r="R38" s="25" t="n"/>
      <c r="S38" s="28">
        <f>IF($A38="","",IF(OR($Q38="",$R38=""),"",IFERROR($Q38-$R38,"")))</f>
        <v/>
      </c>
      <c r="T38" s="23" t="n"/>
      <c r="U38" s="29" t="n"/>
    </row>
    <row r="39" ht="24" customHeight="1">
      <c r="A39" s="21" t="n"/>
      <c r="B39" s="38" t="n"/>
      <c r="C39" s="23" t="n"/>
      <c r="D39" s="21" t="n"/>
      <c r="E39" s="23" t="n"/>
      <c r="F39" s="23" t="n"/>
      <c r="G39" s="24" t="n"/>
      <c r="H39" s="25" t="n"/>
      <c r="I39" s="25" t="n"/>
      <c r="J39" s="26" t="n"/>
      <c r="K39" s="26" t="n"/>
      <c r="L39" s="24" t="n"/>
      <c r="M39" s="25" t="n"/>
      <c r="N39" s="30">
        <f>IF($A39="","",IF($T39="Annulée",0,IF(OR($G39="",$K39="",$L39="",$T39=""),"",IFERROR(MAX(0,ROUND($G39*$K39,0)-$L39),""))))</f>
        <v/>
      </c>
      <c r="O39" s="31">
        <f>IF($A39="","",IF($T39="Annulée",0,IF(OR($N39="",$H39="",$J39=""),"",IFERROR($N39*($H39*$J39+IF($I39="",$H39,$I39)*(1-$J39)),""))))</f>
        <v/>
      </c>
      <c r="P39" s="31">
        <f>IF($A39="","",IF($T39="Annulée",0,IF($N39="","",IFERROR($N39*IF($M39="",'Paramètres'!$B$8,$M39),""))))</f>
        <v/>
      </c>
      <c r="Q39" s="31">
        <f>IF($A39="","",IF($T39="Annulée",0,IF(OR($O39="",$P39=""),"",IFERROR($O39-$P39,""))))</f>
        <v/>
      </c>
      <c r="R39" s="25" t="n"/>
      <c r="S39" s="31">
        <f>IF($A39="","",IF(OR($Q39="",$R39=""),"",IFERROR($Q39-$R39,"")))</f>
        <v/>
      </c>
      <c r="T39" s="23" t="n"/>
      <c r="U39" s="29" t="n"/>
    </row>
    <row r="40" ht="24" customHeight="1">
      <c r="A40" s="21" t="n"/>
      <c r="B40" s="38" t="n"/>
      <c r="C40" s="23" t="n"/>
      <c r="D40" s="21" t="n"/>
      <c r="E40" s="23" t="n"/>
      <c r="F40" s="23" t="n"/>
      <c r="G40" s="24" t="n"/>
      <c r="H40" s="25" t="n"/>
      <c r="I40" s="25" t="n"/>
      <c r="J40" s="26" t="n"/>
      <c r="K40" s="26" t="n"/>
      <c r="L40" s="24" t="n"/>
      <c r="M40" s="25" t="n"/>
      <c r="N40" s="27">
        <f>IF($A40="","",IF($T40="Annulée",0,IF(OR($G40="",$K40="",$L40="",$T40=""),"",IFERROR(MAX(0,ROUND($G40*$K40,0)-$L40),""))))</f>
        <v/>
      </c>
      <c r="O40" s="28">
        <f>IF($A40="","",IF($T40="Annulée",0,IF(OR($N40="",$H40="",$J40=""),"",IFERROR($N40*($H40*$J40+IF($I40="",$H40,$I40)*(1-$J40)),""))))</f>
        <v/>
      </c>
      <c r="P40" s="28">
        <f>IF($A40="","",IF($T40="Annulée",0,IF($N40="","",IFERROR($N40*IF($M40="",'Paramètres'!$B$8,$M40),""))))</f>
        <v/>
      </c>
      <c r="Q40" s="28">
        <f>IF($A40="","",IF($T40="Annulée",0,IF(OR($O40="",$P40=""),"",IFERROR($O40-$P40,""))))</f>
        <v/>
      </c>
      <c r="R40" s="25" t="n"/>
      <c r="S40" s="28">
        <f>IF($A40="","",IF(OR($Q40="",$R40=""),"",IFERROR($Q40-$R40,"")))</f>
        <v/>
      </c>
      <c r="T40" s="23" t="n"/>
      <c r="U40" s="29" t="n"/>
    </row>
    <row r="41" ht="24" customHeight="1">
      <c r="A41" s="21" t="n"/>
      <c r="B41" s="38" t="n"/>
      <c r="C41" s="23" t="n"/>
      <c r="D41" s="21" t="n"/>
      <c r="E41" s="23" t="n"/>
      <c r="F41" s="23" t="n"/>
      <c r="G41" s="24" t="n"/>
      <c r="H41" s="25" t="n"/>
      <c r="I41" s="25" t="n"/>
      <c r="J41" s="26" t="n"/>
      <c r="K41" s="26" t="n"/>
      <c r="L41" s="24" t="n"/>
      <c r="M41" s="25" t="n"/>
      <c r="N41" s="30">
        <f>IF($A41="","",IF($T41="Annulée",0,IF(OR($G41="",$K41="",$L41="",$T41=""),"",IFERROR(MAX(0,ROUND($G41*$K41,0)-$L41),""))))</f>
        <v/>
      </c>
      <c r="O41" s="31">
        <f>IF($A41="","",IF($T41="Annulée",0,IF(OR($N41="",$H41="",$J41=""),"",IFERROR($N41*($H41*$J41+IF($I41="",$H41,$I41)*(1-$J41)),""))))</f>
        <v/>
      </c>
      <c r="P41" s="31">
        <f>IF($A41="","",IF($T41="Annulée",0,IF($N41="","",IFERROR($N41*IF($M41="",'Paramètres'!$B$8,$M41),""))))</f>
        <v/>
      </c>
      <c r="Q41" s="31">
        <f>IF($A41="","",IF($T41="Annulée",0,IF(OR($O41="",$P41=""),"",IFERROR($O41-$P41,""))))</f>
        <v/>
      </c>
      <c r="R41" s="25" t="n"/>
      <c r="S41" s="31">
        <f>IF($A41="","",IF(OR($Q41="",$R41=""),"",IFERROR($Q41-$R41,"")))</f>
        <v/>
      </c>
      <c r="T41" s="23" t="n"/>
      <c r="U41" s="29" t="n"/>
    </row>
    <row r="42" ht="24" customHeight="1">
      <c r="A42" s="21" t="n"/>
      <c r="B42" s="38" t="n"/>
      <c r="C42" s="23" t="n"/>
      <c r="D42" s="21" t="n"/>
      <c r="E42" s="23" t="n"/>
      <c r="F42" s="23" t="n"/>
      <c r="G42" s="24" t="n"/>
      <c r="H42" s="25" t="n"/>
      <c r="I42" s="25" t="n"/>
      <c r="J42" s="26" t="n"/>
      <c r="K42" s="26" t="n"/>
      <c r="L42" s="24" t="n"/>
      <c r="M42" s="25" t="n"/>
      <c r="N42" s="27">
        <f>IF($A42="","",IF($T42="Annulée",0,IF(OR($G42="",$K42="",$L42="",$T42=""),"",IFERROR(MAX(0,ROUND($G42*$K42,0)-$L42),""))))</f>
        <v/>
      </c>
      <c r="O42" s="28">
        <f>IF($A42="","",IF($T42="Annulée",0,IF(OR($N42="",$H42="",$J42=""),"",IFERROR($N42*($H42*$J42+IF($I42="",$H42,$I42)*(1-$J42)),""))))</f>
        <v/>
      </c>
      <c r="P42" s="28">
        <f>IF($A42="","",IF($T42="Annulée",0,IF($N42="","",IFERROR($N42*IF($M42="",'Paramètres'!$B$8,$M42),""))))</f>
        <v/>
      </c>
      <c r="Q42" s="28">
        <f>IF($A42="","",IF($T42="Annulée",0,IF(OR($O42="",$P42=""),"",IFERROR($O42-$P42,""))))</f>
        <v/>
      </c>
      <c r="R42" s="25" t="n"/>
      <c r="S42" s="28">
        <f>IF($A42="","",IF(OR($Q42="",$R42=""),"",IFERROR($Q42-$R42,"")))</f>
        <v/>
      </c>
      <c r="T42" s="23" t="n"/>
      <c r="U42" s="29" t="n"/>
    </row>
    <row r="43" ht="24" customHeight="1">
      <c r="A43" s="21" t="n"/>
      <c r="B43" s="38" t="n"/>
      <c r="C43" s="23" t="n"/>
      <c r="D43" s="21" t="n"/>
      <c r="E43" s="23" t="n"/>
      <c r="F43" s="23" t="n"/>
      <c r="G43" s="24" t="n"/>
      <c r="H43" s="25" t="n"/>
      <c r="I43" s="25" t="n"/>
      <c r="J43" s="26" t="n"/>
      <c r="K43" s="26" t="n"/>
      <c r="L43" s="24" t="n"/>
      <c r="M43" s="25" t="n"/>
      <c r="N43" s="30">
        <f>IF($A43="","",IF($T43="Annulée",0,IF(OR($G43="",$K43="",$L43="",$T43=""),"",IFERROR(MAX(0,ROUND($G43*$K43,0)-$L43),""))))</f>
        <v/>
      </c>
      <c r="O43" s="31">
        <f>IF($A43="","",IF($T43="Annulée",0,IF(OR($N43="",$H43="",$J43=""),"",IFERROR($N43*($H43*$J43+IF($I43="",$H43,$I43)*(1-$J43)),""))))</f>
        <v/>
      </c>
      <c r="P43" s="31">
        <f>IF($A43="","",IF($T43="Annulée",0,IF($N43="","",IFERROR($N43*IF($M43="",'Paramètres'!$B$8,$M43),""))))</f>
        <v/>
      </c>
      <c r="Q43" s="31">
        <f>IF($A43="","",IF($T43="Annulée",0,IF(OR($O43="",$P43=""),"",IFERROR($O43-$P43,""))))</f>
        <v/>
      </c>
      <c r="R43" s="25" t="n"/>
      <c r="S43" s="31">
        <f>IF($A43="","",IF(OR($Q43="",$R43=""),"",IFERROR($Q43-$R43,"")))</f>
        <v/>
      </c>
      <c r="T43" s="23" t="n"/>
      <c r="U43" s="29" t="n"/>
    </row>
    <row r="44" ht="24" customHeight="1">
      <c r="A44" s="21" t="n"/>
      <c r="B44" s="38" t="n"/>
      <c r="C44" s="23" t="n"/>
      <c r="D44" s="21" t="n"/>
      <c r="E44" s="23" t="n"/>
      <c r="F44" s="23" t="n"/>
      <c r="G44" s="24" t="n"/>
      <c r="H44" s="25" t="n"/>
      <c r="I44" s="25" t="n"/>
      <c r="J44" s="26" t="n"/>
      <c r="K44" s="26" t="n"/>
      <c r="L44" s="24" t="n"/>
      <c r="M44" s="25" t="n"/>
      <c r="N44" s="27">
        <f>IF($A44="","",IF($T44="Annulée",0,IF(OR($G44="",$K44="",$L44="",$T44=""),"",IFERROR(MAX(0,ROUND($G44*$K44,0)-$L44),""))))</f>
        <v/>
      </c>
      <c r="O44" s="28">
        <f>IF($A44="","",IF($T44="Annulée",0,IF(OR($N44="",$H44="",$J44=""),"",IFERROR($N44*($H44*$J44+IF($I44="",$H44,$I44)*(1-$J44)),""))))</f>
        <v/>
      </c>
      <c r="P44" s="28">
        <f>IF($A44="","",IF($T44="Annulée",0,IF($N44="","",IFERROR($N44*IF($M44="",'Paramètres'!$B$8,$M44),""))))</f>
        <v/>
      </c>
      <c r="Q44" s="28">
        <f>IF($A44="","",IF($T44="Annulée",0,IF(OR($O44="",$P44=""),"",IFERROR($O44-$P44,""))))</f>
        <v/>
      </c>
      <c r="R44" s="25" t="n"/>
      <c r="S44" s="28">
        <f>IF($A44="","",IF(OR($Q44="",$R44=""),"",IFERROR($Q44-$R44,"")))</f>
        <v/>
      </c>
      <c r="T44" s="23" t="n"/>
      <c r="U44" s="29" t="n"/>
    </row>
    <row r="45" ht="24" customHeight="1">
      <c r="A45" s="21" t="n"/>
      <c r="B45" s="38" t="n"/>
      <c r="C45" s="23" t="n"/>
      <c r="D45" s="21" t="n"/>
      <c r="E45" s="23" t="n"/>
      <c r="F45" s="23" t="n"/>
      <c r="G45" s="24" t="n"/>
      <c r="H45" s="25" t="n"/>
      <c r="I45" s="25" t="n"/>
      <c r="J45" s="26" t="n"/>
      <c r="K45" s="26" t="n"/>
      <c r="L45" s="24" t="n"/>
      <c r="M45" s="25" t="n"/>
      <c r="N45" s="30">
        <f>IF($A45="","",IF($T45="Annulée",0,IF(OR($G45="",$K45="",$L45="",$T45=""),"",IFERROR(MAX(0,ROUND($G45*$K45,0)-$L45),""))))</f>
        <v/>
      </c>
      <c r="O45" s="31">
        <f>IF($A45="","",IF($T45="Annulée",0,IF(OR($N45="",$H45="",$J45=""),"",IFERROR($N45*($H45*$J45+IF($I45="",$H45,$I45)*(1-$J45)),""))))</f>
        <v/>
      </c>
      <c r="P45" s="31">
        <f>IF($A45="","",IF($T45="Annulée",0,IF($N45="","",IFERROR($N45*IF($M45="",'Paramètres'!$B$8,$M45),""))))</f>
        <v/>
      </c>
      <c r="Q45" s="31">
        <f>IF($A45="","",IF($T45="Annulée",0,IF(OR($O45="",$P45=""),"",IFERROR($O45-$P45,""))))</f>
        <v/>
      </c>
      <c r="R45" s="25" t="n"/>
      <c r="S45" s="31">
        <f>IF($A45="","",IF(OR($Q45="",$R45=""),"",IFERROR($Q45-$R45,"")))</f>
        <v/>
      </c>
      <c r="T45" s="23" t="n"/>
      <c r="U45" s="29" t="n"/>
    </row>
    <row r="46" ht="24" customHeight="1">
      <c r="A46" s="21" t="n"/>
      <c r="B46" s="38" t="n"/>
      <c r="C46" s="23" t="n"/>
      <c r="D46" s="21" t="n"/>
      <c r="E46" s="23" t="n"/>
      <c r="F46" s="23" t="n"/>
      <c r="G46" s="24" t="n"/>
      <c r="H46" s="25" t="n"/>
      <c r="I46" s="25" t="n"/>
      <c r="J46" s="26" t="n"/>
      <c r="K46" s="26" t="n"/>
      <c r="L46" s="24" t="n"/>
      <c r="M46" s="25" t="n"/>
      <c r="N46" s="27">
        <f>IF($A46="","",IF($T46="Annulée",0,IF(OR($G46="",$K46="",$L46="",$T46=""),"",IFERROR(MAX(0,ROUND($G46*$K46,0)-$L46),""))))</f>
        <v/>
      </c>
      <c r="O46" s="28">
        <f>IF($A46="","",IF($T46="Annulée",0,IF(OR($N46="",$H46="",$J46=""),"",IFERROR($N46*($H46*$J46+IF($I46="",$H46,$I46)*(1-$J46)),""))))</f>
        <v/>
      </c>
      <c r="P46" s="28">
        <f>IF($A46="","",IF($T46="Annulée",0,IF($N46="","",IFERROR($N46*IF($M46="",'Paramètres'!$B$8,$M46),""))))</f>
        <v/>
      </c>
      <c r="Q46" s="28">
        <f>IF($A46="","",IF($T46="Annulée",0,IF(OR($O46="",$P46=""),"",IFERROR($O46-$P46,""))))</f>
        <v/>
      </c>
      <c r="R46" s="25" t="n"/>
      <c r="S46" s="28">
        <f>IF($A46="","",IF(OR($Q46="",$R46=""),"",IFERROR($Q46-$R46,"")))</f>
        <v/>
      </c>
      <c r="T46" s="23" t="n"/>
      <c r="U46" s="29" t="n"/>
    </row>
    <row r="47" ht="24" customHeight="1">
      <c r="A47" s="21" t="n"/>
      <c r="B47" s="38" t="n"/>
      <c r="C47" s="23" t="n"/>
      <c r="D47" s="21" t="n"/>
      <c r="E47" s="23" t="n"/>
      <c r="F47" s="23" t="n"/>
      <c r="G47" s="24" t="n"/>
      <c r="H47" s="25" t="n"/>
      <c r="I47" s="25" t="n"/>
      <c r="J47" s="26" t="n"/>
      <c r="K47" s="26" t="n"/>
      <c r="L47" s="24" t="n"/>
      <c r="M47" s="25" t="n"/>
      <c r="N47" s="30">
        <f>IF($A47="","",IF($T47="Annulée",0,IF(OR($G47="",$K47="",$L47="",$T47=""),"",IFERROR(MAX(0,ROUND($G47*$K47,0)-$L47),""))))</f>
        <v/>
      </c>
      <c r="O47" s="31">
        <f>IF($A47="","",IF($T47="Annulée",0,IF(OR($N47="",$H47="",$J47=""),"",IFERROR($N47*($H47*$J47+IF($I47="",$H47,$I47)*(1-$J47)),""))))</f>
        <v/>
      </c>
      <c r="P47" s="31">
        <f>IF($A47="","",IF($T47="Annulée",0,IF($N47="","",IFERROR($N47*IF($M47="",'Paramètres'!$B$8,$M47),""))))</f>
        <v/>
      </c>
      <c r="Q47" s="31">
        <f>IF($A47="","",IF($T47="Annulée",0,IF(OR($O47="",$P47=""),"",IFERROR($O47-$P47,""))))</f>
        <v/>
      </c>
      <c r="R47" s="25" t="n"/>
      <c r="S47" s="31">
        <f>IF($A47="","",IF(OR($Q47="",$R47=""),"",IFERROR($Q47-$R47,"")))</f>
        <v/>
      </c>
      <c r="T47" s="23" t="n"/>
      <c r="U47" s="29" t="n"/>
    </row>
    <row r="48" ht="24" customHeight="1">
      <c r="A48" s="21" t="n"/>
      <c r="B48" s="38" t="n"/>
      <c r="C48" s="23" t="n"/>
      <c r="D48" s="21" t="n"/>
      <c r="E48" s="23" t="n"/>
      <c r="F48" s="23" t="n"/>
      <c r="G48" s="24" t="n"/>
      <c r="H48" s="25" t="n"/>
      <c r="I48" s="25" t="n"/>
      <c r="J48" s="26" t="n"/>
      <c r="K48" s="26" t="n"/>
      <c r="L48" s="24" t="n"/>
      <c r="M48" s="25" t="n"/>
      <c r="N48" s="27">
        <f>IF($A48="","",IF($T48="Annulée",0,IF(OR($G48="",$K48="",$L48="",$T48=""),"",IFERROR(MAX(0,ROUND($G48*$K48,0)-$L48),""))))</f>
        <v/>
      </c>
      <c r="O48" s="28">
        <f>IF($A48="","",IF($T48="Annulée",0,IF(OR($N48="",$H48="",$J48=""),"",IFERROR($N48*($H48*$J48+IF($I48="",$H48,$I48)*(1-$J48)),""))))</f>
        <v/>
      </c>
      <c r="P48" s="28">
        <f>IF($A48="","",IF($T48="Annulée",0,IF($N48="","",IFERROR($N48*IF($M48="",'Paramètres'!$B$8,$M48),""))))</f>
        <v/>
      </c>
      <c r="Q48" s="28">
        <f>IF($A48="","",IF($T48="Annulée",0,IF(OR($O48="",$P48=""),"",IFERROR($O48-$P48,""))))</f>
        <v/>
      </c>
      <c r="R48" s="25" t="n"/>
      <c r="S48" s="28">
        <f>IF($A48="","",IF(OR($Q48="",$R48=""),"",IFERROR($Q48-$R48,"")))</f>
        <v/>
      </c>
      <c r="T48" s="23" t="n"/>
      <c r="U48" s="29" t="n"/>
    </row>
    <row r="49" ht="24" customHeight="1">
      <c r="A49" s="21" t="n"/>
      <c r="B49" s="38" t="n"/>
      <c r="C49" s="23" t="n"/>
      <c r="D49" s="21" t="n"/>
      <c r="E49" s="23" t="n"/>
      <c r="F49" s="23" t="n"/>
      <c r="G49" s="24" t="n"/>
      <c r="H49" s="25" t="n"/>
      <c r="I49" s="25" t="n"/>
      <c r="J49" s="26" t="n"/>
      <c r="K49" s="26" t="n"/>
      <c r="L49" s="24" t="n"/>
      <c r="M49" s="25" t="n"/>
      <c r="N49" s="30">
        <f>IF($A49="","",IF($T49="Annulée",0,IF(OR($G49="",$K49="",$L49="",$T49=""),"",IFERROR(MAX(0,ROUND($G49*$K49,0)-$L49),""))))</f>
        <v/>
      </c>
      <c r="O49" s="31">
        <f>IF($A49="","",IF($T49="Annulée",0,IF(OR($N49="",$H49="",$J49=""),"",IFERROR($N49*($H49*$J49+IF($I49="",$H49,$I49)*(1-$J49)),""))))</f>
        <v/>
      </c>
      <c r="P49" s="31">
        <f>IF($A49="","",IF($T49="Annulée",0,IF($N49="","",IFERROR($N49*IF($M49="",'Paramètres'!$B$8,$M49),""))))</f>
        <v/>
      </c>
      <c r="Q49" s="31">
        <f>IF($A49="","",IF($T49="Annulée",0,IF(OR($O49="",$P49=""),"",IFERROR($O49-$P49,""))))</f>
        <v/>
      </c>
      <c r="R49" s="25" t="n"/>
      <c r="S49" s="31">
        <f>IF($A49="","",IF(OR($Q49="",$R49=""),"",IFERROR($Q49-$R49,"")))</f>
        <v/>
      </c>
      <c r="T49" s="23" t="n"/>
      <c r="U49" s="29" t="n"/>
    </row>
    <row r="50" ht="24" customHeight="1">
      <c r="A50" s="21" t="n"/>
      <c r="B50" s="38" t="n"/>
      <c r="C50" s="23" t="n"/>
      <c r="D50" s="21" t="n"/>
      <c r="E50" s="23" t="n"/>
      <c r="F50" s="23" t="n"/>
      <c r="G50" s="24" t="n"/>
      <c r="H50" s="25" t="n"/>
      <c r="I50" s="25" t="n"/>
      <c r="J50" s="26" t="n"/>
      <c r="K50" s="26" t="n"/>
      <c r="L50" s="24" t="n"/>
      <c r="M50" s="25" t="n"/>
      <c r="N50" s="27">
        <f>IF($A50="","",IF($T50="Annulée",0,IF(OR($G50="",$K50="",$L50="",$T50=""),"",IFERROR(MAX(0,ROUND($G50*$K50,0)-$L50),""))))</f>
        <v/>
      </c>
      <c r="O50" s="28">
        <f>IF($A50="","",IF($T50="Annulée",0,IF(OR($N50="",$H50="",$J50=""),"",IFERROR($N50*($H50*$J50+IF($I50="",$H50,$I50)*(1-$J50)),""))))</f>
        <v/>
      </c>
      <c r="P50" s="28">
        <f>IF($A50="","",IF($T50="Annulée",0,IF($N50="","",IFERROR($N50*IF($M50="",'Paramètres'!$B$8,$M50),""))))</f>
        <v/>
      </c>
      <c r="Q50" s="28">
        <f>IF($A50="","",IF($T50="Annulée",0,IF(OR($O50="",$P50=""),"",IFERROR($O50-$P50,""))))</f>
        <v/>
      </c>
      <c r="R50" s="25" t="n"/>
      <c r="S50" s="28">
        <f>IF($A50="","",IF(OR($Q50="",$R50=""),"",IFERROR($Q50-$R50,"")))</f>
        <v/>
      </c>
      <c r="T50" s="23" t="n"/>
      <c r="U50" s="29" t="n"/>
    </row>
    <row r="51" ht="24" customHeight="1">
      <c r="A51" s="21" t="n"/>
      <c r="B51" s="38" t="n"/>
      <c r="C51" s="23" t="n"/>
      <c r="D51" s="21" t="n"/>
      <c r="E51" s="23" t="n"/>
      <c r="F51" s="23" t="n"/>
      <c r="G51" s="24" t="n"/>
      <c r="H51" s="25" t="n"/>
      <c r="I51" s="25" t="n"/>
      <c r="J51" s="26" t="n"/>
      <c r="K51" s="26" t="n"/>
      <c r="L51" s="24" t="n"/>
      <c r="M51" s="25" t="n"/>
      <c r="N51" s="30">
        <f>IF($A51="","",IF($T51="Annulée",0,IF(OR($G51="",$K51="",$L51="",$T51=""),"",IFERROR(MAX(0,ROUND($G51*$K51,0)-$L51),""))))</f>
        <v/>
      </c>
      <c r="O51" s="31">
        <f>IF($A51="","",IF($T51="Annulée",0,IF(OR($N51="",$H51="",$J51=""),"",IFERROR($N51*($H51*$J51+IF($I51="",$H51,$I51)*(1-$J51)),""))))</f>
        <v/>
      </c>
      <c r="P51" s="31">
        <f>IF($A51="","",IF($T51="Annulée",0,IF($N51="","",IFERROR($N51*IF($M51="",'Paramètres'!$B$8,$M51),""))))</f>
        <v/>
      </c>
      <c r="Q51" s="31">
        <f>IF($A51="","",IF($T51="Annulée",0,IF(OR($O51="",$P51=""),"",IFERROR($O51-$P51,""))))</f>
        <v/>
      </c>
      <c r="R51" s="25" t="n"/>
      <c r="S51" s="31">
        <f>IF($A51="","",IF(OR($Q51="",$R51=""),"",IFERROR($Q51-$R51,"")))</f>
        <v/>
      </c>
      <c r="T51" s="23" t="n"/>
      <c r="U51" s="29" t="n"/>
    </row>
    <row r="52" ht="24" customHeight="1">
      <c r="A52" s="21" t="n"/>
      <c r="B52" s="38" t="n"/>
      <c r="C52" s="23" t="n"/>
      <c r="D52" s="21" t="n"/>
      <c r="E52" s="23" t="n"/>
      <c r="F52" s="23" t="n"/>
      <c r="G52" s="24" t="n"/>
      <c r="H52" s="25" t="n"/>
      <c r="I52" s="25" t="n"/>
      <c r="J52" s="26" t="n"/>
      <c r="K52" s="26" t="n"/>
      <c r="L52" s="24" t="n"/>
      <c r="M52" s="25" t="n"/>
      <c r="N52" s="27">
        <f>IF($A52="","",IF($T52="Annulée",0,IF(OR($G52="",$K52="",$L52="",$T52=""),"",IFERROR(MAX(0,ROUND($G52*$K52,0)-$L52),""))))</f>
        <v/>
      </c>
      <c r="O52" s="28">
        <f>IF($A52="","",IF($T52="Annulée",0,IF(OR($N52="",$H52="",$J52=""),"",IFERROR($N52*($H52*$J52+IF($I52="",$H52,$I52)*(1-$J52)),""))))</f>
        <v/>
      </c>
      <c r="P52" s="28">
        <f>IF($A52="","",IF($T52="Annulée",0,IF($N52="","",IFERROR($N52*IF($M52="",'Paramètres'!$B$8,$M52),""))))</f>
        <v/>
      </c>
      <c r="Q52" s="28">
        <f>IF($A52="","",IF($T52="Annulée",0,IF(OR($O52="",$P52=""),"",IFERROR($O52-$P52,""))))</f>
        <v/>
      </c>
      <c r="R52" s="25" t="n"/>
      <c r="S52" s="28">
        <f>IF($A52="","",IF(OR($Q52="",$R52=""),"",IFERROR($Q52-$R52,"")))</f>
        <v/>
      </c>
      <c r="T52" s="23" t="n"/>
      <c r="U52" s="29" t="n"/>
    </row>
    <row r="53" ht="24" customHeight="1">
      <c r="A53" s="21" t="n"/>
      <c r="B53" s="38" t="n"/>
      <c r="C53" s="23" t="n"/>
      <c r="D53" s="21" t="n"/>
      <c r="E53" s="23" t="n"/>
      <c r="F53" s="23" t="n"/>
      <c r="G53" s="24" t="n"/>
      <c r="H53" s="25" t="n"/>
      <c r="I53" s="25" t="n"/>
      <c r="J53" s="26" t="n"/>
      <c r="K53" s="26" t="n"/>
      <c r="L53" s="24" t="n"/>
      <c r="M53" s="25" t="n"/>
      <c r="N53" s="30">
        <f>IF($A53="","",IF($T53="Annulée",0,IF(OR($G53="",$K53="",$L53="",$T53=""),"",IFERROR(MAX(0,ROUND($G53*$K53,0)-$L53),""))))</f>
        <v/>
      </c>
      <c r="O53" s="31">
        <f>IF($A53="","",IF($T53="Annulée",0,IF(OR($N53="",$H53="",$J53=""),"",IFERROR($N53*($H53*$J53+IF($I53="",$H53,$I53)*(1-$J53)),""))))</f>
        <v/>
      </c>
      <c r="P53" s="31">
        <f>IF($A53="","",IF($T53="Annulée",0,IF($N53="","",IFERROR($N53*IF($M53="",'Paramètres'!$B$8,$M53),""))))</f>
        <v/>
      </c>
      <c r="Q53" s="31">
        <f>IF($A53="","",IF($T53="Annulée",0,IF(OR($O53="",$P53=""),"",IFERROR($O53-$P53,""))))</f>
        <v/>
      </c>
      <c r="R53" s="25" t="n"/>
      <c r="S53" s="31">
        <f>IF($A53="","",IF(OR($Q53="",$R53=""),"",IFERROR($Q53-$R53,"")))</f>
        <v/>
      </c>
      <c r="T53" s="23" t="n"/>
      <c r="U53" s="29" t="n"/>
    </row>
    <row r="54" ht="24" customHeight="1">
      <c r="A54" s="21" t="n"/>
      <c r="B54" s="38" t="n"/>
      <c r="C54" s="23" t="n"/>
      <c r="D54" s="21" t="n"/>
      <c r="E54" s="23" t="n"/>
      <c r="F54" s="23" t="n"/>
      <c r="G54" s="24" t="n"/>
      <c r="H54" s="25" t="n"/>
      <c r="I54" s="25" t="n"/>
      <c r="J54" s="26" t="n"/>
      <c r="K54" s="26" t="n"/>
      <c r="L54" s="24" t="n"/>
      <c r="M54" s="25" t="n"/>
      <c r="N54" s="27">
        <f>IF($A54="","",IF($T54="Annulée",0,IF(OR($G54="",$K54="",$L54="",$T54=""),"",IFERROR(MAX(0,ROUND($G54*$K54,0)-$L54),""))))</f>
        <v/>
      </c>
      <c r="O54" s="28">
        <f>IF($A54="","",IF($T54="Annulée",0,IF(OR($N54="",$H54="",$J54=""),"",IFERROR($N54*($H54*$J54+IF($I54="",$H54,$I54)*(1-$J54)),""))))</f>
        <v/>
      </c>
      <c r="P54" s="28">
        <f>IF($A54="","",IF($T54="Annulée",0,IF($N54="","",IFERROR($N54*IF($M54="",'Paramètres'!$B$8,$M54),""))))</f>
        <v/>
      </c>
      <c r="Q54" s="28">
        <f>IF($A54="","",IF($T54="Annulée",0,IF(OR($O54="",$P54=""),"",IFERROR($O54-$P54,""))))</f>
        <v/>
      </c>
      <c r="R54" s="25" t="n"/>
      <c r="S54" s="28">
        <f>IF($A54="","",IF(OR($Q54="",$R54=""),"",IFERROR($Q54-$R54,"")))</f>
        <v/>
      </c>
      <c r="T54" s="23" t="n"/>
      <c r="U54" s="29" t="n"/>
    </row>
    <row r="55" ht="24" customHeight="1">
      <c r="A55" s="21" t="n"/>
      <c r="B55" s="38" t="n"/>
      <c r="C55" s="23" t="n"/>
      <c r="D55" s="21" t="n"/>
      <c r="E55" s="23" t="n"/>
      <c r="F55" s="23" t="n"/>
      <c r="G55" s="24" t="n"/>
      <c r="H55" s="25" t="n"/>
      <c r="I55" s="25" t="n"/>
      <c r="J55" s="26" t="n"/>
      <c r="K55" s="26" t="n"/>
      <c r="L55" s="24" t="n"/>
      <c r="M55" s="25" t="n"/>
      <c r="N55" s="30">
        <f>IF($A55="","",IF($T55="Annulée",0,IF(OR($G55="",$K55="",$L55="",$T55=""),"",IFERROR(MAX(0,ROUND($G55*$K55,0)-$L55),""))))</f>
        <v/>
      </c>
      <c r="O55" s="31">
        <f>IF($A55="","",IF($T55="Annulée",0,IF(OR($N55="",$H55="",$J55=""),"",IFERROR($N55*($H55*$J55+IF($I55="",$H55,$I55)*(1-$J55)),""))))</f>
        <v/>
      </c>
      <c r="P55" s="31">
        <f>IF($A55="","",IF($T55="Annulée",0,IF($N55="","",IFERROR($N55*IF($M55="",'Paramètres'!$B$8,$M55),""))))</f>
        <v/>
      </c>
      <c r="Q55" s="31">
        <f>IF($A55="","",IF($T55="Annulée",0,IF(OR($O55="",$P55=""),"",IFERROR($O55-$P55,""))))</f>
        <v/>
      </c>
      <c r="R55" s="25" t="n"/>
      <c r="S55" s="31">
        <f>IF($A55="","",IF(OR($Q55="",$R55=""),"",IFERROR($Q55-$R55,"")))</f>
        <v/>
      </c>
      <c r="T55" s="23" t="n"/>
      <c r="U55" s="29" t="n"/>
    </row>
    <row r="56" ht="24" customHeight="1">
      <c r="A56" s="21" t="n"/>
      <c r="B56" s="38" t="n"/>
      <c r="C56" s="23" t="n"/>
      <c r="D56" s="21" t="n"/>
      <c r="E56" s="23" t="n"/>
      <c r="F56" s="23" t="n"/>
      <c r="G56" s="24" t="n"/>
      <c r="H56" s="25" t="n"/>
      <c r="I56" s="25" t="n"/>
      <c r="J56" s="26" t="n"/>
      <c r="K56" s="26" t="n"/>
      <c r="L56" s="24" t="n"/>
      <c r="M56" s="25" t="n"/>
      <c r="N56" s="27">
        <f>IF($A56="","",IF($T56="Annulée",0,IF(OR($G56="",$K56="",$L56="",$T56=""),"",IFERROR(MAX(0,ROUND($G56*$K56,0)-$L56),""))))</f>
        <v/>
      </c>
      <c r="O56" s="28">
        <f>IF($A56="","",IF($T56="Annulée",0,IF(OR($N56="",$H56="",$J56=""),"",IFERROR($N56*($H56*$J56+IF($I56="",$H56,$I56)*(1-$J56)),""))))</f>
        <v/>
      </c>
      <c r="P56" s="28">
        <f>IF($A56="","",IF($T56="Annulée",0,IF($N56="","",IFERROR($N56*IF($M56="",'Paramètres'!$B$8,$M56),""))))</f>
        <v/>
      </c>
      <c r="Q56" s="28">
        <f>IF($A56="","",IF($T56="Annulée",0,IF(OR($O56="",$P56=""),"",IFERROR($O56-$P56,""))))</f>
        <v/>
      </c>
      <c r="R56" s="25" t="n"/>
      <c r="S56" s="28">
        <f>IF($A56="","",IF(OR($Q56="",$R56=""),"",IFERROR($Q56-$R56,"")))</f>
        <v/>
      </c>
      <c r="T56" s="23" t="n"/>
      <c r="U56" s="29" t="n"/>
    </row>
    <row r="57" ht="24" customHeight="1">
      <c r="A57" s="21" t="n"/>
      <c r="B57" s="38" t="n"/>
      <c r="C57" s="23" t="n"/>
      <c r="D57" s="21" t="n"/>
      <c r="E57" s="23" t="n"/>
      <c r="F57" s="23" t="n"/>
      <c r="G57" s="24" t="n"/>
      <c r="H57" s="25" t="n"/>
      <c r="I57" s="25" t="n"/>
      <c r="J57" s="26" t="n"/>
      <c r="K57" s="26" t="n"/>
      <c r="L57" s="24" t="n"/>
      <c r="M57" s="25" t="n"/>
      <c r="N57" s="30">
        <f>IF($A57="","",IF($T57="Annulée",0,IF(OR($G57="",$K57="",$L57="",$T57=""),"",IFERROR(MAX(0,ROUND($G57*$K57,0)-$L57),""))))</f>
        <v/>
      </c>
      <c r="O57" s="31">
        <f>IF($A57="","",IF($T57="Annulée",0,IF(OR($N57="",$H57="",$J57=""),"",IFERROR($N57*($H57*$J57+IF($I57="",$H57,$I57)*(1-$J57)),""))))</f>
        <v/>
      </c>
      <c r="P57" s="31">
        <f>IF($A57="","",IF($T57="Annulée",0,IF($N57="","",IFERROR($N57*IF($M57="",'Paramètres'!$B$8,$M57),""))))</f>
        <v/>
      </c>
      <c r="Q57" s="31">
        <f>IF($A57="","",IF($T57="Annulée",0,IF(OR($O57="",$P57=""),"",IFERROR($O57-$P57,""))))</f>
        <v/>
      </c>
      <c r="R57" s="25" t="n"/>
      <c r="S57" s="31">
        <f>IF($A57="","",IF(OR($Q57="",$R57=""),"",IFERROR($Q57-$R57,"")))</f>
        <v/>
      </c>
      <c r="T57" s="23" t="n"/>
      <c r="U57" s="29" t="n"/>
    </row>
    <row r="58" ht="24" customHeight="1">
      <c r="A58" s="21" t="n"/>
      <c r="B58" s="38" t="n"/>
      <c r="C58" s="23" t="n"/>
      <c r="D58" s="21" t="n"/>
      <c r="E58" s="23" t="n"/>
      <c r="F58" s="23" t="n"/>
      <c r="G58" s="24" t="n"/>
      <c r="H58" s="25" t="n"/>
      <c r="I58" s="25" t="n"/>
      <c r="J58" s="26" t="n"/>
      <c r="K58" s="26" t="n"/>
      <c r="L58" s="24" t="n"/>
      <c r="M58" s="25" t="n"/>
      <c r="N58" s="27">
        <f>IF($A58="","",IF($T58="Annulée",0,IF(OR($G58="",$K58="",$L58="",$T58=""),"",IFERROR(MAX(0,ROUND($G58*$K58,0)-$L58),""))))</f>
        <v/>
      </c>
      <c r="O58" s="28">
        <f>IF($A58="","",IF($T58="Annulée",0,IF(OR($N58="",$H58="",$J58=""),"",IFERROR($N58*($H58*$J58+IF($I58="",$H58,$I58)*(1-$J58)),""))))</f>
        <v/>
      </c>
      <c r="P58" s="28">
        <f>IF($A58="","",IF($T58="Annulée",0,IF($N58="","",IFERROR($N58*IF($M58="",'Paramètres'!$B$8,$M58),""))))</f>
        <v/>
      </c>
      <c r="Q58" s="28">
        <f>IF($A58="","",IF($T58="Annulée",0,IF(OR($O58="",$P58=""),"",IFERROR($O58-$P58,""))))</f>
        <v/>
      </c>
      <c r="R58" s="25" t="n"/>
      <c r="S58" s="28">
        <f>IF($A58="","",IF(OR($Q58="",$R58=""),"",IFERROR($Q58-$R58,"")))</f>
        <v/>
      </c>
      <c r="T58" s="23" t="n"/>
      <c r="U58" s="29" t="n"/>
    </row>
    <row r="59" ht="24" customHeight="1">
      <c r="A59" s="21" t="n"/>
      <c r="B59" s="38" t="n"/>
      <c r="C59" s="23" t="n"/>
      <c r="D59" s="21" t="n"/>
      <c r="E59" s="23" t="n"/>
      <c r="F59" s="23" t="n"/>
      <c r="G59" s="24" t="n"/>
      <c r="H59" s="25" t="n"/>
      <c r="I59" s="25" t="n"/>
      <c r="J59" s="26" t="n"/>
      <c r="K59" s="26" t="n"/>
      <c r="L59" s="24" t="n"/>
      <c r="M59" s="25" t="n"/>
      <c r="N59" s="30">
        <f>IF($A59="","",IF($T59="Annulée",0,IF(OR($G59="",$K59="",$L59="",$T59=""),"",IFERROR(MAX(0,ROUND($G59*$K59,0)-$L59),""))))</f>
        <v/>
      </c>
      <c r="O59" s="31">
        <f>IF($A59="","",IF($T59="Annulée",0,IF(OR($N59="",$H59="",$J59=""),"",IFERROR($N59*($H59*$J59+IF($I59="",$H59,$I59)*(1-$J59)),""))))</f>
        <v/>
      </c>
      <c r="P59" s="31">
        <f>IF($A59="","",IF($T59="Annulée",0,IF($N59="","",IFERROR($N59*IF($M59="",'Paramètres'!$B$8,$M59),""))))</f>
        <v/>
      </c>
      <c r="Q59" s="31">
        <f>IF($A59="","",IF($T59="Annulée",0,IF(OR($O59="",$P59=""),"",IFERROR($O59-$P59,""))))</f>
        <v/>
      </c>
      <c r="R59" s="25" t="n"/>
      <c r="S59" s="31">
        <f>IF($A59="","",IF(OR($Q59="",$R59=""),"",IFERROR($Q59-$R59,"")))</f>
        <v/>
      </c>
      <c r="T59" s="23" t="n"/>
      <c r="U59" s="29" t="n"/>
    </row>
    <row r="60" ht="24" customHeight="1">
      <c r="A60" s="21" t="n"/>
      <c r="B60" s="38" t="n"/>
      <c r="C60" s="23" t="n"/>
      <c r="D60" s="21" t="n"/>
      <c r="E60" s="23" t="n"/>
      <c r="F60" s="23" t="n"/>
      <c r="G60" s="24" t="n"/>
      <c r="H60" s="25" t="n"/>
      <c r="I60" s="25" t="n"/>
      <c r="J60" s="26" t="n"/>
      <c r="K60" s="26" t="n"/>
      <c r="L60" s="24" t="n"/>
      <c r="M60" s="25" t="n"/>
      <c r="N60" s="27">
        <f>IF($A60="","",IF($T60="Annulée",0,IF(OR($G60="",$K60="",$L60="",$T60=""),"",IFERROR(MAX(0,ROUND($G60*$K60,0)-$L60),""))))</f>
        <v/>
      </c>
      <c r="O60" s="28">
        <f>IF($A60="","",IF($T60="Annulée",0,IF(OR($N60="",$H60="",$J60=""),"",IFERROR($N60*($H60*$J60+IF($I60="",$H60,$I60)*(1-$J60)),""))))</f>
        <v/>
      </c>
      <c r="P60" s="28">
        <f>IF($A60="","",IF($T60="Annulée",0,IF($N60="","",IFERROR($N60*IF($M60="",'Paramètres'!$B$8,$M60),""))))</f>
        <v/>
      </c>
      <c r="Q60" s="28">
        <f>IF($A60="","",IF($T60="Annulée",0,IF(OR($O60="",$P60=""),"",IFERROR($O60-$P60,""))))</f>
        <v/>
      </c>
      <c r="R60" s="25" t="n"/>
      <c r="S60" s="28">
        <f>IF($A60="","",IF(OR($Q60="",$R60=""),"",IFERROR($Q60-$R60,"")))</f>
        <v/>
      </c>
      <c r="T60" s="23" t="n"/>
      <c r="U60" s="29" t="n"/>
    </row>
    <row r="61" ht="24" customHeight="1">
      <c r="A61" s="21" t="n"/>
      <c r="B61" s="38" t="n"/>
      <c r="C61" s="23" t="n"/>
      <c r="D61" s="21" t="n"/>
      <c r="E61" s="23" t="n"/>
      <c r="F61" s="23" t="n"/>
      <c r="G61" s="24" t="n"/>
      <c r="H61" s="25" t="n"/>
      <c r="I61" s="25" t="n"/>
      <c r="J61" s="26" t="n"/>
      <c r="K61" s="26" t="n"/>
      <c r="L61" s="24" t="n"/>
      <c r="M61" s="25" t="n"/>
      <c r="N61" s="30">
        <f>IF($A61="","",IF($T61="Annulée",0,IF(OR($G61="",$K61="",$L61="",$T61=""),"",IFERROR(MAX(0,ROUND($G61*$K61,0)-$L61),""))))</f>
        <v/>
      </c>
      <c r="O61" s="31">
        <f>IF($A61="","",IF($T61="Annulée",0,IF(OR($N61="",$H61="",$J61=""),"",IFERROR($N61*($H61*$J61+IF($I61="",$H61,$I61)*(1-$J61)),""))))</f>
        <v/>
      </c>
      <c r="P61" s="31">
        <f>IF($A61="","",IF($T61="Annulée",0,IF($N61="","",IFERROR($N61*IF($M61="",'Paramètres'!$B$8,$M61),""))))</f>
        <v/>
      </c>
      <c r="Q61" s="31">
        <f>IF($A61="","",IF($T61="Annulée",0,IF(OR($O61="",$P61=""),"",IFERROR($O61-$P61,""))))</f>
        <v/>
      </c>
      <c r="R61" s="25" t="n"/>
      <c r="S61" s="31">
        <f>IF($A61="","",IF(OR($Q61="",$R61=""),"",IFERROR($Q61-$R61,"")))</f>
        <v/>
      </c>
      <c r="T61" s="23" t="n"/>
      <c r="U61" s="29" t="n"/>
    </row>
    <row r="62" ht="24" customHeight="1">
      <c r="A62" s="21" t="n"/>
      <c r="B62" s="38" t="n"/>
      <c r="C62" s="23" t="n"/>
      <c r="D62" s="21" t="n"/>
      <c r="E62" s="23" t="n"/>
      <c r="F62" s="23" t="n"/>
      <c r="G62" s="24" t="n"/>
      <c r="H62" s="25" t="n"/>
      <c r="I62" s="25" t="n"/>
      <c r="J62" s="26" t="n"/>
      <c r="K62" s="26" t="n"/>
      <c r="L62" s="24" t="n"/>
      <c r="M62" s="25" t="n"/>
      <c r="N62" s="27">
        <f>IF($A62="","",IF($T62="Annulée",0,IF(OR($G62="",$K62="",$L62="",$T62=""),"",IFERROR(MAX(0,ROUND($G62*$K62,0)-$L62),""))))</f>
        <v/>
      </c>
      <c r="O62" s="28">
        <f>IF($A62="","",IF($T62="Annulée",0,IF(OR($N62="",$H62="",$J62=""),"",IFERROR($N62*($H62*$J62+IF($I62="",$H62,$I62)*(1-$J62)),""))))</f>
        <v/>
      </c>
      <c r="P62" s="28">
        <f>IF($A62="","",IF($T62="Annulée",0,IF($N62="","",IFERROR($N62*IF($M62="",'Paramètres'!$B$8,$M62),""))))</f>
        <v/>
      </c>
      <c r="Q62" s="28">
        <f>IF($A62="","",IF($T62="Annulée",0,IF(OR($O62="",$P62=""),"",IFERROR($O62-$P62,""))))</f>
        <v/>
      </c>
      <c r="R62" s="25" t="n"/>
      <c r="S62" s="28">
        <f>IF($A62="","",IF(OR($Q62="",$R62=""),"",IFERROR($Q62-$R62,"")))</f>
        <v/>
      </c>
      <c r="T62" s="23" t="n"/>
      <c r="U62" s="29" t="n"/>
    </row>
    <row r="63" ht="24" customHeight="1">
      <c r="A63" s="21" t="n"/>
      <c r="B63" s="38" t="n"/>
      <c r="C63" s="23" t="n"/>
      <c r="D63" s="21" t="n"/>
      <c r="E63" s="23" t="n"/>
      <c r="F63" s="23" t="n"/>
      <c r="G63" s="24" t="n"/>
      <c r="H63" s="25" t="n"/>
      <c r="I63" s="25" t="n"/>
      <c r="J63" s="26" t="n"/>
      <c r="K63" s="26" t="n"/>
      <c r="L63" s="24" t="n"/>
      <c r="M63" s="25" t="n"/>
      <c r="N63" s="30">
        <f>IF($A63="","",IF($T63="Annulée",0,IF(OR($G63="",$K63="",$L63="",$T63=""),"",IFERROR(MAX(0,ROUND($G63*$K63,0)-$L63),""))))</f>
        <v/>
      </c>
      <c r="O63" s="31">
        <f>IF($A63="","",IF($T63="Annulée",0,IF(OR($N63="",$H63="",$J63=""),"",IFERROR($N63*($H63*$J63+IF($I63="",$H63,$I63)*(1-$J63)),""))))</f>
        <v/>
      </c>
      <c r="P63" s="31">
        <f>IF($A63="","",IF($T63="Annulée",0,IF($N63="","",IFERROR($N63*IF($M63="",'Paramètres'!$B$8,$M63),""))))</f>
        <v/>
      </c>
      <c r="Q63" s="31">
        <f>IF($A63="","",IF($T63="Annulée",0,IF(OR($O63="",$P63=""),"",IFERROR($O63-$P63,""))))</f>
        <v/>
      </c>
      <c r="R63" s="25" t="n"/>
      <c r="S63" s="31">
        <f>IF($A63="","",IF(OR($Q63="",$R63=""),"",IFERROR($Q63-$R63,"")))</f>
        <v/>
      </c>
      <c r="T63" s="23" t="n"/>
      <c r="U63" s="29" t="n"/>
    </row>
    <row r="64" ht="24" customHeight="1">
      <c r="A64" s="21" t="n"/>
      <c r="B64" s="38" t="n"/>
      <c r="C64" s="23" t="n"/>
      <c r="D64" s="21" t="n"/>
      <c r="E64" s="23" t="n"/>
      <c r="F64" s="23" t="n"/>
      <c r="G64" s="24" t="n"/>
      <c r="H64" s="25" t="n"/>
      <c r="I64" s="25" t="n"/>
      <c r="J64" s="26" t="n"/>
      <c r="K64" s="26" t="n"/>
      <c r="L64" s="24" t="n"/>
      <c r="M64" s="25" t="n"/>
      <c r="N64" s="27">
        <f>IF($A64="","",IF($T64="Annulée",0,IF(OR($G64="",$K64="",$L64="",$T64=""),"",IFERROR(MAX(0,ROUND($G64*$K64,0)-$L64),""))))</f>
        <v/>
      </c>
      <c r="O64" s="28">
        <f>IF($A64="","",IF($T64="Annulée",0,IF(OR($N64="",$H64="",$J64=""),"",IFERROR($N64*($H64*$J64+IF($I64="",$H64,$I64)*(1-$J64)),""))))</f>
        <v/>
      </c>
      <c r="P64" s="28">
        <f>IF($A64="","",IF($T64="Annulée",0,IF($N64="","",IFERROR($N64*IF($M64="",'Paramètres'!$B$8,$M64),""))))</f>
        <v/>
      </c>
      <c r="Q64" s="28">
        <f>IF($A64="","",IF($T64="Annulée",0,IF(OR($O64="",$P64=""),"",IFERROR($O64-$P64,""))))</f>
        <v/>
      </c>
      <c r="R64" s="25" t="n"/>
      <c r="S64" s="28">
        <f>IF($A64="","",IF(OR($Q64="",$R64=""),"",IFERROR($Q64-$R64,"")))</f>
        <v/>
      </c>
      <c r="T64" s="23" t="n"/>
      <c r="U64" s="29" t="n"/>
    </row>
    <row r="65" ht="24" customHeight="1">
      <c r="A65" s="21" t="n"/>
      <c r="B65" s="38" t="n"/>
      <c r="C65" s="23" t="n"/>
      <c r="D65" s="21" t="n"/>
      <c r="E65" s="23" t="n"/>
      <c r="F65" s="23" t="n"/>
      <c r="G65" s="24" t="n"/>
      <c r="H65" s="25" t="n"/>
      <c r="I65" s="25" t="n"/>
      <c r="J65" s="26" t="n"/>
      <c r="K65" s="26" t="n"/>
      <c r="L65" s="24" t="n"/>
      <c r="M65" s="25" t="n"/>
      <c r="N65" s="30">
        <f>IF($A65="","",IF($T65="Annulée",0,IF(OR($G65="",$K65="",$L65="",$T65=""),"",IFERROR(MAX(0,ROUND($G65*$K65,0)-$L65),""))))</f>
        <v/>
      </c>
      <c r="O65" s="31">
        <f>IF($A65="","",IF($T65="Annulée",0,IF(OR($N65="",$H65="",$J65=""),"",IFERROR($N65*($H65*$J65+IF($I65="",$H65,$I65)*(1-$J65)),""))))</f>
        <v/>
      </c>
      <c r="P65" s="31">
        <f>IF($A65="","",IF($T65="Annulée",0,IF($N65="","",IFERROR($N65*IF($M65="",'Paramètres'!$B$8,$M65),""))))</f>
        <v/>
      </c>
      <c r="Q65" s="31">
        <f>IF($A65="","",IF($T65="Annulée",0,IF(OR($O65="",$P65=""),"",IFERROR($O65-$P65,""))))</f>
        <v/>
      </c>
      <c r="R65" s="25" t="n"/>
      <c r="S65" s="31">
        <f>IF($A65="","",IF(OR($Q65="",$R65=""),"",IFERROR($Q65-$R65,"")))</f>
        <v/>
      </c>
      <c r="T65" s="23" t="n"/>
      <c r="U65" s="29" t="n"/>
    </row>
    <row r="66" ht="24" customHeight="1">
      <c r="A66" s="21" t="n"/>
      <c r="B66" s="38" t="n"/>
      <c r="C66" s="23" t="n"/>
      <c r="D66" s="21" t="n"/>
      <c r="E66" s="23" t="n"/>
      <c r="F66" s="23" t="n"/>
      <c r="G66" s="24" t="n"/>
      <c r="H66" s="25" t="n"/>
      <c r="I66" s="25" t="n"/>
      <c r="J66" s="26" t="n"/>
      <c r="K66" s="26" t="n"/>
      <c r="L66" s="24" t="n"/>
      <c r="M66" s="25" t="n"/>
      <c r="N66" s="27">
        <f>IF($A66="","",IF($T66="Annulée",0,IF(OR($G66="",$K66="",$L66="",$T66=""),"",IFERROR(MAX(0,ROUND($G66*$K66,0)-$L66),""))))</f>
        <v/>
      </c>
      <c r="O66" s="28">
        <f>IF($A66="","",IF($T66="Annulée",0,IF(OR($N66="",$H66="",$J66=""),"",IFERROR($N66*($H66*$J66+IF($I66="",$H66,$I66)*(1-$J66)),""))))</f>
        <v/>
      </c>
      <c r="P66" s="28">
        <f>IF($A66="","",IF($T66="Annulée",0,IF($N66="","",IFERROR($N66*IF($M66="",'Paramètres'!$B$8,$M66),""))))</f>
        <v/>
      </c>
      <c r="Q66" s="28">
        <f>IF($A66="","",IF($T66="Annulée",0,IF(OR($O66="",$P66=""),"",IFERROR($O66-$P66,""))))</f>
        <v/>
      </c>
      <c r="R66" s="25" t="n"/>
      <c r="S66" s="28">
        <f>IF($A66="","",IF(OR($Q66="",$R66=""),"",IFERROR($Q66-$R66,"")))</f>
        <v/>
      </c>
      <c r="T66" s="23" t="n"/>
      <c r="U66" s="29" t="n"/>
    </row>
    <row r="67" ht="24" customHeight="1">
      <c r="A67" s="21" t="n"/>
      <c r="B67" s="38" t="n"/>
      <c r="C67" s="23" t="n"/>
      <c r="D67" s="21" t="n"/>
      <c r="E67" s="23" t="n"/>
      <c r="F67" s="23" t="n"/>
      <c r="G67" s="24" t="n"/>
      <c r="H67" s="25" t="n"/>
      <c r="I67" s="25" t="n"/>
      <c r="J67" s="26" t="n"/>
      <c r="K67" s="26" t="n"/>
      <c r="L67" s="24" t="n"/>
      <c r="M67" s="25" t="n"/>
      <c r="N67" s="30">
        <f>IF($A67="","",IF($T67="Annulée",0,IF(OR($G67="",$K67="",$L67="",$T67=""),"",IFERROR(MAX(0,ROUND($G67*$K67,0)-$L67),""))))</f>
        <v/>
      </c>
      <c r="O67" s="31">
        <f>IF($A67="","",IF($T67="Annulée",0,IF(OR($N67="",$H67="",$J67=""),"",IFERROR($N67*($H67*$J67+IF($I67="",$H67,$I67)*(1-$J67)),""))))</f>
        <v/>
      </c>
      <c r="P67" s="31">
        <f>IF($A67="","",IF($T67="Annulée",0,IF($N67="","",IFERROR($N67*IF($M67="",'Paramètres'!$B$8,$M67),""))))</f>
        <v/>
      </c>
      <c r="Q67" s="31">
        <f>IF($A67="","",IF($T67="Annulée",0,IF(OR($O67="",$P67=""),"",IFERROR($O67-$P67,""))))</f>
        <v/>
      </c>
      <c r="R67" s="25" t="n"/>
      <c r="S67" s="31">
        <f>IF($A67="","",IF(OR($Q67="",$R67=""),"",IFERROR($Q67-$R67,"")))</f>
        <v/>
      </c>
      <c r="T67" s="23" t="n"/>
      <c r="U67" s="29" t="n"/>
    </row>
    <row r="68" ht="24" customHeight="1">
      <c r="A68" s="21" t="n"/>
      <c r="B68" s="38" t="n"/>
      <c r="C68" s="23" t="n"/>
      <c r="D68" s="21" t="n"/>
      <c r="E68" s="23" t="n"/>
      <c r="F68" s="23" t="n"/>
      <c r="G68" s="24" t="n"/>
      <c r="H68" s="25" t="n"/>
      <c r="I68" s="25" t="n"/>
      <c r="J68" s="26" t="n"/>
      <c r="K68" s="26" t="n"/>
      <c r="L68" s="24" t="n"/>
      <c r="M68" s="25" t="n"/>
      <c r="N68" s="27">
        <f>IF($A68="","",IF($T68="Annulée",0,IF(OR($G68="",$K68="",$L68="",$T68=""),"",IFERROR(MAX(0,ROUND($G68*$K68,0)-$L68),""))))</f>
        <v/>
      </c>
      <c r="O68" s="28">
        <f>IF($A68="","",IF($T68="Annulée",0,IF(OR($N68="",$H68="",$J68=""),"",IFERROR($N68*($H68*$J68+IF($I68="",$H68,$I68)*(1-$J68)),""))))</f>
        <v/>
      </c>
      <c r="P68" s="28">
        <f>IF($A68="","",IF($T68="Annulée",0,IF($N68="","",IFERROR($N68*IF($M68="",'Paramètres'!$B$8,$M68),""))))</f>
        <v/>
      </c>
      <c r="Q68" s="28">
        <f>IF($A68="","",IF($T68="Annulée",0,IF(OR($O68="",$P68=""),"",IFERROR($O68-$P68,""))))</f>
        <v/>
      </c>
      <c r="R68" s="25" t="n"/>
      <c r="S68" s="28">
        <f>IF($A68="","",IF(OR($Q68="",$R68=""),"",IFERROR($Q68-$R68,"")))</f>
        <v/>
      </c>
      <c r="T68" s="23" t="n"/>
      <c r="U68" s="29" t="n"/>
    </row>
    <row r="69" ht="24" customHeight="1">
      <c r="A69" s="21" t="n"/>
      <c r="B69" s="38" t="n"/>
      <c r="C69" s="23" t="n"/>
      <c r="D69" s="21" t="n"/>
      <c r="E69" s="23" t="n"/>
      <c r="F69" s="23" t="n"/>
      <c r="G69" s="24" t="n"/>
      <c r="H69" s="25" t="n"/>
      <c r="I69" s="25" t="n"/>
      <c r="J69" s="26" t="n"/>
      <c r="K69" s="26" t="n"/>
      <c r="L69" s="24" t="n"/>
      <c r="M69" s="25" t="n"/>
      <c r="N69" s="30">
        <f>IF($A69="","",IF($T69="Annulée",0,IF(OR($G69="",$K69="",$L69="",$T69=""),"",IFERROR(MAX(0,ROUND($G69*$K69,0)-$L69),""))))</f>
        <v/>
      </c>
      <c r="O69" s="31">
        <f>IF($A69="","",IF($T69="Annulée",0,IF(OR($N69="",$H69="",$J69=""),"",IFERROR($N69*($H69*$J69+IF($I69="",$H69,$I69)*(1-$J69)),""))))</f>
        <v/>
      </c>
      <c r="P69" s="31">
        <f>IF($A69="","",IF($T69="Annulée",0,IF($N69="","",IFERROR($N69*IF($M69="",'Paramètres'!$B$8,$M69),""))))</f>
        <v/>
      </c>
      <c r="Q69" s="31">
        <f>IF($A69="","",IF($T69="Annulée",0,IF(OR($O69="",$P69=""),"",IFERROR($O69-$P69,""))))</f>
        <v/>
      </c>
      <c r="R69" s="25" t="n"/>
      <c r="S69" s="31">
        <f>IF($A69="","",IF(OR($Q69="",$R69=""),"",IFERROR($Q69-$R69,"")))</f>
        <v/>
      </c>
      <c r="T69" s="23" t="n"/>
      <c r="U69" s="29" t="n"/>
    </row>
    <row r="70" ht="24" customHeight="1">
      <c r="A70" s="21" t="n"/>
      <c r="B70" s="38" t="n"/>
      <c r="C70" s="23" t="n"/>
      <c r="D70" s="21" t="n"/>
      <c r="E70" s="23" t="n"/>
      <c r="F70" s="23" t="n"/>
      <c r="G70" s="24" t="n"/>
      <c r="H70" s="25" t="n"/>
      <c r="I70" s="25" t="n"/>
      <c r="J70" s="26" t="n"/>
      <c r="K70" s="26" t="n"/>
      <c r="L70" s="24" t="n"/>
      <c r="M70" s="25" t="n"/>
      <c r="N70" s="27">
        <f>IF($A70="","",IF($T70="Annulée",0,IF(OR($G70="",$K70="",$L70="",$T70=""),"",IFERROR(MAX(0,ROUND($G70*$K70,0)-$L70),""))))</f>
        <v/>
      </c>
      <c r="O70" s="28">
        <f>IF($A70="","",IF($T70="Annulée",0,IF(OR($N70="",$H70="",$J70=""),"",IFERROR($N70*($H70*$J70+IF($I70="",$H70,$I70)*(1-$J70)),""))))</f>
        <v/>
      </c>
      <c r="P70" s="28">
        <f>IF($A70="","",IF($T70="Annulée",0,IF($N70="","",IFERROR($N70*IF($M70="",'Paramètres'!$B$8,$M70),""))))</f>
        <v/>
      </c>
      <c r="Q70" s="28">
        <f>IF($A70="","",IF($T70="Annulée",0,IF(OR($O70="",$P70=""),"",IFERROR($O70-$P70,""))))</f>
        <v/>
      </c>
      <c r="R70" s="25" t="n"/>
      <c r="S70" s="28">
        <f>IF($A70="","",IF(OR($Q70="",$R70=""),"",IFERROR($Q70-$R70,"")))</f>
        <v/>
      </c>
      <c r="T70" s="23" t="n"/>
      <c r="U70" s="29" t="n"/>
    </row>
    <row r="71" ht="24" customHeight="1">
      <c r="A71" s="21" t="n"/>
      <c r="B71" s="38" t="n"/>
      <c r="C71" s="23" t="n"/>
      <c r="D71" s="21" t="n"/>
      <c r="E71" s="23" t="n"/>
      <c r="F71" s="23" t="n"/>
      <c r="G71" s="24" t="n"/>
      <c r="H71" s="25" t="n"/>
      <c r="I71" s="25" t="n"/>
      <c r="J71" s="26" t="n"/>
      <c r="K71" s="26" t="n"/>
      <c r="L71" s="24" t="n"/>
      <c r="M71" s="25" t="n"/>
      <c r="N71" s="30">
        <f>IF($A71="","",IF($T71="Annulée",0,IF(OR($G71="",$K71="",$L71="",$T71=""),"",IFERROR(MAX(0,ROUND($G71*$K71,0)-$L71),""))))</f>
        <v/>
      </c>
      <c r="O71" s="31">
        <f>IF($A71="","",IF($T71="Annulée",0,IF(OR($N71="",$H71="",$J71=""),"",IFERROR($N71*($H71*$J71+IF($I71="",$H71,$I71)*(1-$J71)),""))))</f>
        <v/>
      </c>
      <c r="P71" s="31">
        <f>IF($A71="","",IF($T71="Annulée",0,IF($N71="","",IFERROR($N71*IF($M71="",'Paramètres'!$B$8,$M71),""))))</f>
        <v/>
      </c>
      <c r="Q71" s="31">
        <f>IF($A71="","",IF($T71="Annulée",0,IF(OR($O71="",$P71=""),"",IFERROR($O71-$P71,""))))</f>
        <v/>
      </c>
      <c r="R71" s="25" t="n"/>
      <c r="S71" s="31">
        <f>IF($A71="","",IF(OR($Q71="",$R71=""),"",IFERROR($Q71-$R71,"")))</f>
        <v/>
      </c>
      <c r="T71" s="23" t="n"/>
      <c r="U71" s="29" t="n"/>
    </row>
    <row r="72" ht="24" customHeight="1">
      <c r="A72" s="21" t="n"/>
      <c r="B72" s="38" t="n"/>
      <c r="C72" s="23" t="n"/>
      <c r="D72" s="21" t="n"/>
      <c r="E72" s="23" t="n"/>
      <c r="F72" s="23" t="n"/>
      <c r="G72" s="24" t="n"/>
      <c r="H72" s="25" t="n"/>
      <c r="I72" s="25" t="n"/>
      <c r="J72" s="26" t="n"/>
      <c r="K72" s="26" t="n"/>
      <c r="L72" s="24" t="n"/>
      <c r="M72" s="25" t="n"/>
      <c r="N72" s="27">
        <f>IF($A72="","",IF($T72="Annulée",0,IF(OR($G72="",$K72="",$L72="",$T72=""),"",IFERROR(MAX(0,ROUND($G72*$K72,0)-$L72),""))))</f>
        <v/>
      </c>
      <c r="O72" s="28">
        <f>IF($A72="","",IF($T72="Annulée",0,IF(OR($N72="",$H72="",$J72=""),"",IFERROR($N72*($H72*$J72+IF($I72="",$H72,$I72)*(1-$J72)),""))))</f>
        <v/>
      </c>
      <c r="P72" s="28">
        <f>IF($A72="","",IF($T72="Annulée",0,IF($N72="","",IFERROR($N72*IF($M72="",'Paramètres'!$B$8,$M72),""))))</f>
        <v/>
      </c>
      <c r="Q72" s="28">
        <f>IF($A72="","",IF($T72="Annulée",0,IF(OR($O72="",$P72=""),"",IFERROR($O72-$P72,""))))</f>
        <v/>
      </c>
      <c r="R72" s="25" t="n"/>
      <c r="S72" s="28">
        <f>IF($A72="","",IF(OR($Q72="",$R72=""),"",IFERROR($Q72-$R72,"")))</f>
        <v/>
      </c>
      <c r="T72" s="23" t="n"/>
      <c r="U72" s="29" t="n"/>
    </row>
    <row r="73" ht="24" customHeight="1">
      <c r="A73" s="21" t="n"/>
      <c r="B73" s="38" t="n"/>
      <c r="C73" s="23" t="n"/>
      <c r="D73" s="21" t="n"/>
      <c r="E73" s="23" t="n"/>
      <c r="F73" s="23" t="n"/>
      <c r="G73" s="24" t="n"/>
      <c r="H73" s="25" t="n"/>
      <c r="I73" s="25" t="n"/>
      <c r="J73" s="26" t="n"/>
      <c r="K73" s="26" t="n"/>
      <c r="L73" s="24" t="n"/>
      <c r="M73" s="25" t="n"/>
      <c r="N73" s="30">
        <f>IF($A73="","",IF($T73="Annulée",0,IF(OR($G73="",$K73="",$L73="",$T73=""),"",IFERROR(MAX(0,ROUND($G73*$K73,0)-$L73),""))))</f>
        <v/>
      </c>
      <c r="O73" s="31">
        <f>IF($A73="","",IF($T73="Annulée",0,IF(OR($N73="",$H73="",$J73=""),"",IFERROR($N73*($H73*$J73+IF($I73="",$H73,$I73)*(1-$J73)),""))))</f>
        <v/>
      </c>
      <c r="P73" s="31">
        <f>IF($A73="","",IF($T73="Annulée",0,IF($N73="","",IFERROR($N73*IF($M73="",'Paramètres'!$B$8,$M73),""))))</f>
        <v/>
      </c>
      <c r="Q73" s="31">
        <f>IF($A73="","",IF($T73="Annulée",0,IF(OR($O73="",$P73=""),"",IFERROR($O73-$P73,""))))</f>
        <v/>
      </c>
      <c r="R73" s="25" t="n"/>
      <c r="S73" s="31">
        <f>IF($A73="","",IF(OR($Q73="",$R73=""),"",IFERROR($Q73-$R73,"")))</f>
        <v/>
      </c>
      <c r="T73" s="23" t="n"/>
      <c r="U73" s="29" t="n"/>
    </row>
    <row r="74" ht="24" customHeight="1">
      <c r="A74" s="21" t="n"/>
      <c r="B74" s="38" t="n"/>
      <c r="C74" s="23" t="n"/>
      <c r="D74" s="21" t="n"/>
      <c r="E74" s="23" t="n"/>
      <c r="F74" s="23" t="n"/>
      <c r="G74" s="24" t="n"/>
      <c r="H74" s="25" t="n"/>
      <c r="I74" s="25" t="n"/>
      <c r="J74" s="26" t="n"/>
      <c r="K74" s="26" t="n"/>
      <c r="L74" s="24" t="n"/>
      <c r="M74" s="25" t="n"/>
      <c r="N74" s="27">
        <f>IF($A74="","",IF($T74="Annulée",0,IF(OR($G74="",$K74="",$L74="",$T74=""),"",IFERROR(MAX(0,ROUND($G74*$K74,0)-$L74),""))))</f>
        <v/>
      </c>
      <c r="O74" s="28">
        <f>IF($A74="","",IF($T74="Annulée",0,IF(OR($N74="",$H74="",$J74=""),"",IFERROR($N74*($H74*$J74+IF($I74="",$H74,$I74)*(1-$J74)),""))))</f>
        <v/>
      </c>
      <c r="P74" s="28">
        <f>IF($A74="","",IF($T74="Annulée",0,IF($N74="","",IFERROR($N74*IF($M74="",'Paramètres'!$B$8,$M74),""))))</f>
        <v/>
      </c>
      <c r="Q74" s="28">
        <f>IF($A74="","",IF($T74="Annulée",0,IF(OR($O74="",$P74=""),"",IFERROR($O74-$P74,""))))</f>
        <v/>
      </c>
      <c r="R74" s="25" t="n"/>
      <c r="S74" s="28">
        <f>IF($A74="","",IF(OR($Q74="",$R74=""),"",IFERROR($Q74-$R74,"")))</f>
        <v/>
      </c>
      <c r="T74" s="23" t="n"/>
      <c r="U74" s="29" t="n"/>
    </row>
    <row r="75" ht="24" customHeight="1">
      <c r="A75" s="21" t="n"/>
      <c r="B75" s="38" t="n"/>
      <c r="C75" s="23" t="n"/>
      <c r="D75" s="21" t="n"/>
      <c r="E75" s="23" t="n"/>
      <c r="F75" s="23" t="n"/>
      <c r="G75" s="24" t="n"/>
      <c r="H75" s="25" t="n"/>
      <c r="I75" s="25" t="n"/>
      <c r="J75" s="26" t="n"/>
      <c r="K75" s="26" t="n"/>
      <c r="L75" s="24" t="n"/>
      <c r="M75" s="25" t="n"/>
      <c r="N75" s="30">
        <f>IF($A75="","",IF($T75="Annulée",0,IF(OR($G75="",$K75="",$L75="",$T75=""),"",IFERROR(MAX(0,ROUND($G75*$K75,0)-$L75),""))))</f>
        <v/>
      </c>
      <c r="O75" s="31">
        <f>IF($A75="","",IF($T75="Annulée",0,IF(OR($N75="",$H75="",$J75=""),"",IFERROR($N75*($H75*$J75+IF($I75="",$H75,$I75)*(1-$J75)),""))))</f>
        <v/>
      </c>
      <c r="P75" s="31">
        <f>IF($A75="","",IF($T75="Annulée",0,IF($N75="","",IFERROR($N75*IF($M75="",'Paramètres'!$B$8,$M75),""))))</f>
        <v/>
      </c>
      <c r="Q75" s="31">
        <f>IF($A75="","",IF($T75="Annulée",0,IF(OR($O75="",$P75=""),"",IFERROR($O75-$P75,""))))</f>
        <v/>
      </c>
      <c r="R75" s="25" t="n"/>
      <c r="S75" s="31">
        <f>IF($A75="","",IF(OR($Q75="",$R75=""),"",IFERROR($Q75-$R75,"")))</f>
        <v/>
      </c>
      <c r="T75" s="23" t="n"/>
      <c r="U75" s="29" t="n"/>
    </row>
    <row r="76" ht="24" customHeight="1">
      <c r="A76" s="21" t="n"/>
      <c r="B76" s="38" t="n"/>
      <c r="C76" s="23" t="n"/>
      <c r="D76" s="21" t="n"/>
      <c r="E76" s="23" t="n"/>
      <c r="F76" s="23" t="n"/>
      <c r="G76" s="24" t="n"/>
      <c r="H76" s="25" t="n"/>
      <c r="I76" s="25" t="n"/>
      <c r="J76" s="26" t="n"/>
      <c r="K76" s="26" t="n"/>
      <c r="L76" s="24" t="n"/>
      <c r="M76" s="25" t="n"/>
      <c r="N76" s="27">
        <f>IF($A76="","",IF($T76="Annulée",0,IF(OR($G76="",$K76="",$L76="",$T76=""),"",IFERROR(MAX(0,ROUND($G76*$K76,0)-$L76),""))))</f>
        <v/>
      </c>
      <c r="O76" s="28">
        <f>IF($A76="","",IF($T76="Annulée",0,IF(OR($N76="",$H76="",$J76=""),"",IFERROR($N76*($H76*$J76+IF($I76="",$H76,$I76)*(1-$J76)),""))))</f>
        <v/>
      </c>
      <c r="P76" s="28">
        <f>IF($A76="","",IF($T76="Annulée",0,IF($N76="","",IFERROR($N76*IF($M76="",'Paramètres'!$B$8,$M76),""))))</f>
        <v/>
      </c>
      <c r="Q76" s="28">
        <f>IF($A76="","",IF($T76="Annulée",0,IF(OR($O76="",$P76=""),"",IFERROR($O76-$P76,""))))</f>
        <v/>
      </c>
      <c r="R76" s="25" t="n"/>
      <c r="S76" s="28">
        <f>IF($A76="","",IF(OR($Q76="",$R76=""),"",IFERROR($Q76-$R76,"")))</f>
        <v/>
      </c>
      <c r="T76" s="23" t="n"/>
      <c r="U76" s="29" t="n"/>
    </row>
    <row r="77" ht="24" customHeight="1">
      <c r="A77" s="21" t="n"/>
      <c r="B77" s="38" t="n"/>
      <c r="C77" s="23" t="n"/>
      <c r="D77" s="21" t="n"/>
      <c r="E77" s="23" t="n"/>
      <c r="F77" s="23" t="n"/>
      <c r="G77" s="24" t="n"/>
      <c r="H77" s="25" t="n"/>
      <c r="I77" s="25" t="n"/>
      <c r="J77" s="26" t="n"/>
      <c r="K77" s="26" t="n"/>
      <c r="L77" s="24" t="n"/>
      <c r="M77" s="25" t="n"/>
      <c r="N77" s="30">
        <f>IF($A77="","",IF($T77="Annulée",0,IF(OR($G77="",$K77="",$L77="",$T77=""),"",IFERROR(MAX(0,ROUND($G77*$K77,0)-$L77),""))))</f>
        <v/>
      </c>
      <c r="O77" s="31">
        <f>IF($A77="","",IF($T77="Annulée",0,IF(OR($N77="",$H77="",$J77=""),"",IFERROR($N77*($H77*$J77+IF($I77="",$H77,$I77)*(1-$J77)),""))))</f>
        <v/>
      </c>
      <c r="P77" s="31">
        <f>IF($A77="","",IF($T77="Annulée",0,IF($N77="","",IFERROR($N77*IF($M77="",'Paramètres'!$B$8,$M77),""))))</f>
        <v/>
      </c>
      <c r="Q77" s="31">
        <f>IF($A77="","",IF($T77="Annulée",0,IF(OR($O77="",$P77=""),"",IFERROR($O77-$P77,""))))</f>
        <v/>
      </c>
      <c r="R77" s="25" t="n"/>
      <c r="S77" s="31">
        <f>IF($A77="","",IF(OR($Q77="",$R77=""),"",IFERROR($Q77-$R77,"")))</f>
        <v/>
      </c>
      <c r="T77" s="23" t="n"/>
      <c r="U77" s="29" t="n"/>
    </row>
    <row r="78" ht="24" customHeight="1">
      <c r="A78" s="21" t="n"/>
      <c r="B78" s="38" t="n"/>
      <c r="C78" s="23" t="n"/>
      <c r="D78" s="21" t="n"/>
      <c r="E78" s="23" t="n"/>
      <c r="F78" s="23" t="n"/>
      <c r="G78" s="24" t="n"/>
      <c r="H78" s="25" t="n"/>
      <c r="I78" s="25" t="n"/>
      <c r="J78" s="26" t="n"/>
      <c r="K78" s="26" t="n"/>
      <c r="L78" s="24" t="n"/>
      <c r="M78" s="25" t="n"/>
      <c r="N78" s="27">
        <f>IF($A78="","",IF($T78="Annulée",0,IF(OR($G78="",$K78="",$L78="",$T78=""),"",IFERROR(MAX(0,ROUND($G78*$K78,0)-$L78),""))))</f>
        <v/>
      </c>
      <c r="O78" s="28">
        <f>IF($A78="","",IF($T78="Annulée",0,IF(OR($N78="",$H78="",$J78=""),"",IFERROR($N78*($H78*$J78+IF($I78="",$H78,$I78)*(1-$J78)),""))))</f>
        <v/>
      </c>
      <c r="P78" s="28">
        <f>IF($A78="","",IF($T78="Annulée",0,IF($N78="","",IFERROR($N78*IF($M78="",'Paramètres'!$B$8,$M78),""))))</f>
        <v/>
      </c>
      <c r="Q78" s="28">
        <f>IF($A78="","",IF($T78="Annulée",0,IF(OR($O78="",$P78=""),"",IFERROR($O78-$P78,""))))</f>
        <v/>
      </c>
      <c r="R78" s="25" t="n"/>
      <c r="S78" s="28">
        <f>IF($A78="","",IF(OR($Q78="",$R78=""),"",IFERROR($Q78-$R78,"")))</f>
        <v/>
      </c>
      <c r="T78" s="23" t="n"/>
      <c r="U78" s="29" t="n"/>
    </row>
    <row r="79" ht="24" customHeight="1">
      <c r="A79" s="21" t="n"/>
      <c r="B79" s="38" t="n"/>
      <c r="C79" s="23" t="n"/>
      <c r="D79" s="21" t="n"/>
      <c r="E79" s="23" t="n"/>
      <c r="F79" s="23" t="n"/>
      <c r="G79" s="24" t="n"/>
      <c r="H79" s="25" t="n"/>
      <c r="I79" s="25" t="n"/>
      <c r="J79" s="26" t="n"/>
      <c r="K79" s="26" t="n"/>
      <c r="L79" s="24" t="n"/>
      <c r="M79" s="25" t="n"/>
      <c r="N79" s="30">
        <f>IF($A79="","",IF($T79="Annulée",0,IF(OR($G79="",$K79="",$L79="",$T79=""),"",IFERROR(MAX(0,ROUND($G79*$K79,0)-$L79),""))))</f>
        <v/>
      </c>
      <c r="O79" s="31">
        <f>IF($A79="","",IF($T79="Annulée",0,IF(OR($N79="",$H79="",$J79=""),"",IFERROR($N79*($H79*$J79+IF($I79="",$H79,$I79)*(1-$J79)),""))))</f>
        <v/>
      </c>
      <c r="P79" s="31">
        <f>IF($A79="","",IF($T79="Annulée",0,IF($N79="","",IFERROR($N79*IF($M79="",'Paramètres'!$B$8,$M79),""))))</f>
        <v/>
      </c>
      <c r="Q79" s="31">
        <f>IF($A79="","",IF($T79="Annulée",0,IF(OR($O79="",$P79=""),"",IFERROR($O79-$P79,""))))</f>
        <v/>
      </c>
      <c r="R79" s="25" t="n"/>
      <c r="S79" s="31">
        <f>IF($A79="","",IF(OR($Q79="",$R79=""),"",IFERROR($Q79-$R79,"")))</f>
        <v/>
      </c>
      <c r="T79" s="23" t="n"/>
      <c r="U79" s="29" t="n"/>
    </row>
    <row r="80" ht="24" customHeight="1">
      <c r="A80" s="21" t="n"/>
      <c r="B80" s="38" t="n"/>
      <c r="C80" s="23" t="n"/>
      <c r="D80" s="21" t="n"/>
      <c r="E80" s="23" t="n"/>
      <c r="F80" s="23" t="n"/>
      <c r="G80" s="24" t="n"/>
      <c r="H80" s="25" t="n"/>
      <c r="I80" s="25" t="n"/>
      <c r="J80" s="26" t="n"/>
      <c r="K80" s="26" t="n"/>
      <c r="L80" s="24" t="n"/>
      <c r="M80" s="25" t="n"/>
      <c r="N80" s="27">
        <f>IF($A80="","",IF($T80="Annulée",0,IF(OR($G80="",$K80="",$L80="",$T80=""),"",IFERROR(MAX(0,ROUND($G80*$K80,0)-$L80),""))))</f>
        <v/>
      </c>
      <c r="O80" s="28">
        <f>IF($A80="","",IF($T80="Annulée",0,IF(OR($N80="",$H80="",$J80=""),"",IFERROR($N80*($H80*$J80+IF($I80="",$H80,$I80)*(1-$J80)),""))))</f>
        <v/>
      </c>
      <c r="P80" s="28">
        <f>IF($A80="","",IF($T80="Annulée",0,IF($N80="","",IFERROR($N80*IF($M80="",'Paramètres'!$B$8,$M80),""))))</f>
        <v/>
      </c>
      <c r="Q80" s="28">
        <f>IF($A80="","",IF($T80="Annulée",0,IF(OR($O80="",$P80=""),"",IFERROR($O80-$P80,""))))</f>
        <v/>
      </c>
      <c r="R80" s="25" t="n"/>
      <c r="S80" s="28">
        <f>IF($A80="","",IF(OR($Q80="",$R80=""),"",IFERROR($Q80-$R80,"")))</f>
        <v/>
      </c>
      <c r="T80" s="23" t="n"/>
      <c r="U80" s="29" t="n"/>
    </row>
    <row r="81" ht="24" customHeight="1">
      <c r="A81" s="21" t="n"/>
      <c r="B81" s="38" t="n"/>
      <c r="C81" s="23" t="n"/>
      <c r="D81" s="21" t="n"/>
      <c r="E81" s="23" t="n"/>
      <c r="F81" s="23" t="n"/>
      <c r="G81" s="24" t="n"/>
      <c r="H81" s="25" t="n"/>
      <c r="I81" s="25" t="n"/>
      <c r="J81" s="26" t="n"/>
      <c r="K81" s="26" t="n"/>
      <c r="L81" s="24" t="n"/>
      <c r="M81" s="25" t="n"/>
      <c r="N81" s="30">
        <f>IF($A81="","",IF($T81="Annulée",0,IF(OR($G81="",$K81="",$L81="",$T81=""),"",IFERROR(MAX(0,ROUND($G81*$K81,0)-$L81),""))))</f>
        <v/>
      </c>
      <c r="O81" s="31">
        <f>IF($A81="","",IF($T81="Annulée",0,IF(OR($N81="",$H81="",$J81=""),"",IFERROR($N81*($H81*$J81+IF($I81="",$H81,$I81)*(1-$J81)),""))))</f>
        <v/>
      </c>
      <c r="P81" s="31">
        <f>IF($A81="","",IF($T81="Annulée",0,IF($N81="","",IFERROR($N81*IF($M81="",'Paramètres'!$B$8,$M81),""))))</f>
        <v/>
      </c>
      <c r="Q81" s="31">
        <f>IF($A81="","",IF($T81="Annulée",0,IF(OR($O81="",$P81=""),"",IFERROR($O81-$P81,""))))</f>
        <v/>
      </c>
      <c r="R81" s="25" t="n"/>
      <c r="S81" s="31">
        <f>IF($A81="","",IF(OR($Q81="",$R81=""),"",IFERROR($Q81-$R81,"")))</f>
        <v/>
      </c>
      <c r="T81" s="23" t="n"/>
      <c r="U81" s="29" t="n"/>
    </row>
    <row r="82" ht="24" customHeight="1">
      <c r="A82" s="21" t="n"/>
      <c r="B82" s="38" t="n"/>
      <c r="C82" s="23" t="n"/>
      <c r="D82" s="21" t="n"/>
      <c r="E82" s="23" t="n"/>
      <c r="F82" s="23" t="n"/>
      <c r="G82" s="24" t="n"/>
      <c r="H82" s="25" t="n"/>
      <c r="I82" s="25" t="n"/>
      <c r="J82" s="26" t="n"/>
      <c r="K82" s="26" t="n"/>
      <c r="L82" s="24" t="n"/>
      <c r="M82" s="25" t="n"/>
      <c r="N82" s="27">
        <f>IF($A82="","",IF($T82="Annulée",0,IF(OR($G82="",$K82="",$L82="",$T82=""),"",IFERROR(MAX(0,ROUND($G82*$K82,0)-$L82),""))))</f>
        <v/>
      </c>
      <c r="O82" s="28">
        <f>IF($A82="","",IF($T82="Annulée",0,IF(OR($N82="",$H82="",$J82=""),"",IFERROR($N82*($H82*$J82+IF($I82="",$H82,$I82)*(1-$J82)),""))))</f>
        <v/>
      </c>
      <c r="P82" s="28">
        <f>IF($A82="","",IF($T82="Annulée",0,IF($N82="","",IFERROR($N82*IF($M82="",'Paramètres'!$B$8,$M82),""))))</f>
        <v/>
      </c>
      <c r="Q82" s="28">
        <f>IF($A82="","",IF($T82="Annulée",0,IF(OR($O82="",$P82=""),"",IFERROR($O82-$P82,""))))</f>
        <v/>
      </c>
      <c r="R82" s="25" t="n"/>
      <c r="S82" s="28">
        <f>IF($A82="","",IF(OR($Q82="",$R82=""),"",IFERROR($Q82-$R82,"")))</f>
        <v/>
      </c>
      <c r="T82" s="23" t="n"/>
      <c r="U82" s="29" t="n"/>
    </row>
    <row r="83" ht="24" customHeight="1">
      <c r="A83" s="21" t="n"/>
      <c r="B83" s="38" t="n"/>
      <c r="C83" s="23" t="n"/>
      <c r="D83" s="21" t="n"/>
      <c r="E83" s="23" t="n"/>
      <c r="F83" s="23" t="n"/>
      <c r="G83" s="24" t="n"/>
      <c r="H83" s="25" t="n"/>
      <c r="I83" s="25" t="n"/>
      <c r="J83" s="26" t="n"/>
      <c r="K83" s="26" t="n"/>
      <c r="L83" s="24" t="n"/>
      <c r="M83" s="25" t="n"/>
      <c r="N83" s="30">
        <f>IF($A83="","",IF($T83="Annulée",0,IF(OR($G83="",$K83="",$L83="",$T83=""),"",IFERROR(MAX(0,ROUND($G83*$K83,0)-$L83),""))))</f>
        <v/>
      </c>
      <c r="O83" s="31">
        <f>IF($A83="","",IF($T83="Annulée",0,IF(OR($N83="",$H83="",$J83=""),"",IFERROR($N83*($H83*$J83+IF($I83="",$H83,$I83)*(1-$J83)),""))))</f>
        <v/>
      </c>
      <c r="P83" s="31">
        <f>IF($A83="","",IF($T83="Annulée",0,IF($N83="","",IFERROR($N83*IF($M83="",'Paramètres'!$B$8,$M83),""))))</f>
        <v/>
      </c>
      <c r="Q83" s="31">
        <f>IF($A83="","",IF($T83="Annulée",0,IF(OR($O83="",$P83=""),"",IFERROR($O83-$P83,""))))</f>
        <v/>
      </c>
      <c r="R83" s="25" t="n"/>
      <c r="S83" s="31">
        <f>IF($A83="","",IF(OR($Q83="",$R83=""),"",IFERROR($Q83-$R83,"")))</f>
        <v/>
      </c>
      <c r="T83" s="23" t="n"/>
      <c r="U83" s="29" t="n"/>
    </row>
    <row r="84" ht="24" customHeight="1">
      <c r="A84" s="21" t="n"/>
      <c r="B84" s="38" t="n"/>
      <c r="C84" s="23" t="n"/>
      <c r="D84" s="21" t="n"/>
      <c r="E84" s="23" t="n"/>
      <c r="F84" s="23" t="n"/>
      <c r="G84" s="24" t="n"/>
      <c r="H84" s="25" t="n"/>
      <c r="I84" s="25" t="n"/>
      <c r="J84" s="26" t="n"/>
      <c r="K84" s="26" t="n"/>
      <c r="L84" s="24" t="n"/>
      <c r="M84" s="25" t="n"/>
      <c r="N84" s="27">
        <f>IF($A84="","",IF($T84="Annulée",0,IF(OR($G84="",$K84="",$L84="",$T84=""),"",IFERROR(MAX(0,ROUND($G84*$K84,0)-$L84),""))))</f>
        <v/>
      </c>
      <c r="O84" s="28">
        <f>IF($A84="","",IF($T84="Annulée",0,IF(OR($N84="",$H84="",$J84=""),"",IFERROR($N84*($H84*$J84+IF($I84="",$H84,$I84)*(1-$J84)),""))))</f>
        <v/>
      </c>
      <c r="P84" s="28">
        <f>IF($A84="","",IF($T84="Annulée",0,IF($N84="","",IFERROR($N84*IF($M84="",'Paramètres'!$B$8,$M84),""))))</f>
        <v/>
      </c>
      <c r="Q84" s="28">
        <f>IF($A84="","",IF($T84="Annulée",0,IF(OR($O84="",$P84=""),"",IFERROR($O84-$P84,""))))</f>
        <v/>
      </c>
      <c r="R84" s="25" t="n"/>
      <c r="S84" s="28">
        <f>IF($A84="","",IF(OR($Q84="",$R84=""),"",IFERROR($Q84-$R84,"")))</f>
        <v/>
      </c>
      <c r="T84" s="23" t="n"/>
      <c r="U84" s="29" t="n"/>
    </row>
    <row r="85" ht="24" customHeight="1">
      <c r="A85" s="21" t="n"/>
      <c r="B85" s="38" t="n"/>
      <c r="C85" s="23" t="n"/>
      <c r="D85" s="21" t="n"/>
      <c r="E85" s="23" t="n"/>
      <c r="F85" s="23" t="n"/>
      <c r="G85" s="24" t="n"/>
      <c r="H85" s="25" t="n"/>
      <c r="I85" s="25" t="n"/>
      <c r="J85" s="26" t="n"/>
      <c r="K85" s="26" t="n"/>
      <c r="L85" s="24" t="n"/>
      <c r="M85" s="25" t="n"/>
      <c r="N85" s="30">
        <f>IF($A85="","",IF($T85="Annulée",0,IF(OR($G85="",$K85="",$L85="",$T85=""),"",IFERROR(MAX(0,ROUND($G85*$K85,0)-$L85),""))))</f>
        <v/>
      </c>
      <c r="O85" s="31">
        <f>IF($A85="","",IF($T85="Annulée",0,IF(OR($N85="",$H85="",$J85=""),"",IFERROR($N85*($H85*$J85+IF($I85="",$H85,$I85)*(1-$J85)),""))))</f>
        <v/>
      </c>
      <c r="P85" s="31">
        <f>IF($A85="","",IF($T85="Annulée",0,IF($N85="","",IFERROR($N85*IF($M85="",'Paramètres'!$B$8,$M85),""))))</f>
        <v/>
      </c>
      <c r="Q85" s="31">
        <f>IF($A85="","",IF($T85="Annulée",0,IF(OR($O85="",$P85=""),"",IFERROR($O85-$P85,""))))</f>
        <v/>
      </c>
      <c r="R85" s="25" t="n"/>
      <c r="S85" s="31">
        <f>IF($A85="","",IF(OR($Q85="",$R85=""),"",IFERROR($Q85-$R85,"")))</f>
        <v/>
      </c>
      <c r="T85" s="23" t="n"/>
      <c r="U85" s="29" t="n"/>
    </row>
    <row r="86" ht="24" customHeight="1">
      <c r="A86" s="21" t="n"/>
      <c r="B86" s="38" t="n"/>
      <c r="C86" s="23" t="n"/>
      <c r="D86" s="21" t="n"/>
      <c r="E86" s="23" t="n"/>
      <c r="F86" s="23" t="n"/>
      <c r="G86" s="24" t="n"/>
      <c r="H86" s="25" t="n"/>
      <c r="I86" s="25" t="n"/>
      <c r="J86" s="26" t="n"/>
      <c r="K86" s="26" t="n"/>
      <c r="L86" s="24" t="n"/>
      <c r="M86" s="25" t="n"/>
      <c r="N86" s="27">
        <f>IF($A86="","",IF($T86="Annulée",0,IF(OR($G86="",$K86="",$L86="",$T86=""),"",IFERROR(MAX(0,ROUND($G86*$K86,0)-$L86),""))))</f>
        <v/>
      </c>
      <c r="O86" s="28">
        <f>IF($A86="","",IF($T86="Annulée",0,IF(OR($N86="",$H86="",$J86=""),"",IFERROR($N86*($H86*$J86+IF($I86="",$H86,$I86)*(1-$J86)),""))))</f>
        <v/>
      </c>
      <c r="P86" s="28">
        <f>IF($A86="","",IF($T86="Annulée",0,IF($N86="","",IFERROR($N86*IF($M86="",'Paramètres'!$B$8,$M86),""))))</f>
        <v/>
      </c>
      <c r="Q86" s="28">
        <f>IF($A86="","",IF($T86="Annulée",0,IF(OR($O86="",$P86=""),"",IFERROR($O86-$P86,""))))</f>
        <v/>
      </c>
      <c r="R86" s="25" t="n"/>
      <c r="S86" s="28">
        <f>IF($A86="","",IF(OR($Q86="",$R86=""),"",IFERROR($Q86-$R86,"")))</f>
        <v/>
      </c>
      <c r="T86" s="23" t="n"/>
      <c r="U86" s="29" t="n"/>
    </row>
    <row r="87" ht="24" customHeight="1">
      <c r="A87" s="21" t="n"/>
      <c r="B87" s="38" t="n"/>
      <c r="C87" s="23" t="n"/>
      <c r="D87" s="21" t="n"/>
      <c r="E87" s="23" t="n"/>
      <c r="F87" s="23" t="n"/>
      <c r="G87" s="24" t="n"/>
      <c r="H87" s="25" t="n"/>
      <c r="I87" s="25" t="n"/>
      <c r="J87" s="26" t="n"/>
      <c r="K87" s="26" t="n"/>
      <c r="L87" s="24" t="n"/>
      <c r="M87" s="25" t="n"/>
      <c r="N87" s="30">
        <f>IF($A87="","",IF($T87="Annulée",0,IF(OR($G87="",$K87="",$L87="",$T87=""),"",IFERROR(MAX(0,ROUND($G87*$K87,0)-$L87),""))))</f>
        <v/>
      </c>
      <c r="O87" s="31">
        <f>IF($A87="","",IF($T87="Annulée",0,IF(OR($N87="",$H87="",$J87=""),"",IFERROR($N87*($H87*$J87+IF($I87="",$H87,$I87)*(1-$J87)),""))))</f>
        <v/>
      </c>
      <c r="P87" s="31">
        <f>IF($A87="","",IF($T87="Annulée",0,IF($N87="","",IFERROR($N87*IF($M87="",'Paramètres'!$B$8,$M87),""))))</f>
        <v/>
      </c>
      <c r="Q87" s="31">
        <f>IF($A87="","",IF($T87="Annulée",0,IF(OR($O87="",$P87=""),"",IFERROR($O87-$P87,""))))</f>
        <v/>
      </c>
      <c r="R87" s="25" t="n"/>
      <c r="S87" s="31">
        <f>IF($A87="","",IF(OR($Q87="",$R87=""),"",IFERROR($Q87-$R87,"")))</f>
        <v/>
      </c>
      <c r="T87" s="23" t="n"/>
      <c r="U87" s="29" t="n"/>
    </row>
    <row r="88" ht="24" customHeight="1">
      <c r="A88" s="21" t="n"/>
      <c r="B88" s="38" t="n"/>
      <c r="C88" s="23" t="n"/>
      <c r="D88" s="21" t="n"/>
      <c r="E88" s="23" t="n"/>
      <c r="F88" s="23" t="n"/>
      <c r="G88" s="24" t="n"/>
      <c r="H88" s="25" t="n"/>
      <c r="I88" s="25" t="n"/>
      <c r="J88" s="26" t="n"/>
      <c r="K88" s="26" t="n"/>
      <c r="L88" s="24" t="n"/>
      <c r="M88" s="25" t="n"/>
      <c r="N88" s="27">
        <f>IF($A88="","",IF($T88="Annulée",0,IF(OR($G88="",$K88="",$L88="",$T88=""),"",IFERROR(MAX(0,ROUND($G88*$K88,0)-$L88),""))))</f>
        <v/>
      </c>
      <c r="O88" s="28">
        <f>IF($A88="","",IF($T88="Annulée",0,IF(OR($N88="",$H88="",$J88=""),"",IFERROR($N88*($H88*$J88+IF($I88="",$H88,$I88)*(1-$J88)),""))))</f>
        <v/>
      </c>
      <c r="P88" s="28">
        <f>IF($A88="","",IF($T88="Annulée",0,IF($N88="","",IFERROR($N88*IF($M88="",'Paramètres'!$B$8,$M88),""))))</f>
        <v/>
      </c>
      <c r="Q88" s="28">
        <f>IF($A88="","",IF($T88="Annulée",0,IF(OR($O88="",$P88=""),"",IFERROR($O88-$P88,""))))</f>
        <v/>
      </c>
      <c r="R88" s="25" t="n"/>
      <c r="S88" s="28">
        <f>IF($A88="","",IF(OR($Q88="",$R88=""),"",IFERROR($Q88-$R88,"")))</f>
        <v/>
      </c>
      <c r="T88" s="23" t="n"/>
      <c r="U88" s="29" t="n"/>
    </row>
    <row r="89" ht="24" customHeight="1">
      <c r="A89" s="21" t="n"/>
      <c r="B89" s="38" t="n"/>
      <c r="C89" s="23" t="n"/>
      <c r="D89" s="21" t="n"/>
      <c r="E89" s="23" t="n"/>
      <c r="F89" s="23" t="n"/>
      <c r="G89" s="24" t="n"/>
      <c r="H89" s="25" t="n"/>
      <c r="I89" s="25" t="n"/>
      <c r="J89" s="26" t="n"/>
      <c r="K89" s="26" t="n"/>
      <c r="L89" s="24" t="n"/>
      <c r="M89" s="25" t="n"/>
      <c r="N89" s="30">
        <f>IF($A89="","",IF($T89="Annulée",0,IF(OR($G89="",$K89="",$L89="",$T89=""),"",IFERROR(MAX(0,ROUND($G89*$K89,0)-$L89),""))))</f>
        <v/>
      </c>
      <c r="O89" s="31">
        <f>IF($A89="","",IF($T89="Annulée",0,IF(OR($N89="",$H89="",$J89=""),"",IFERROR($N89*($H89*$J89+IF($I89="",$H89,$I89)*(1-$J89)),""))))</f>
        <v/>
      </c>
      <c r="P89" s="31">
        <f>IF($A89="","",IF($T89="Annulée",0,IF($N89="","",IFERROR($N89*IF($M89="",'Paramètres'!$B$8,$M89),""))))</f>
        <v/>
      </c>
      <c r="Q89" s="31">
        <f>IF($A89="","",IF($T89="Annulée",0,IF(OR($O89="",$P89=""),"",IFERROR($O89-$P89,""))))</f>
        <v/>
      </c>
      <c r="R89" s="25" t="n"/>
      <c r="S89" s="31">
        <f>IF($A89="","",IF(OR($Q89="",$R89=""),"",IFERROR($Q89-$R89,"")))</f>
        <v/>
      </c>
      <c r="T89" s="23" t="n"/>
      <c r="U89" s="29" t="n"/>
    </row>
    <row r="90" ht="24" customHeight="1">
      <c r="A90" s="21" t="n"/>
      <c r="B90" s="38" t="n"/>
      <c r="C90" s="23" t="n"/>
      <c r="D90" s="21" t="n"/>
      <c r="E90" s="23" t="n"/>
      <c r="F90" s="23" t="n"/>
      <c r="G90" s="24" t="n"/>
      <c r="H90" s="25" t="n"/>
      <c r="I90" s="25" t="n"/>
      <c r="J90" s="26" t="n"/>
      <c r="K90" s="26" t="n"/>
      <c r="L90" s="24" t="n"/>
      <c r="M90" s="25" t="n"/>
      <c r="N90" s="27">
        <f>IF($A90="","",IF($T90="Annulée",0,IF(OR($G90="",$K90="",$L90="",$T90=""),"",IFERROR(MAX(0,ROUND($G90*$K90,0)-$L90),""))))</f>
        <v/>
      </c>
      <c r="O90" s="28">
        <f>IF($A90="","",IF($T90="Annulée",0,IF(OR($N90="",$H90="",$J90=""),"",IFERROR($N90*($H90*$J90+IF($I90="",$H90,$I90)*(1-$J90)),""))))</f>
        <v/>
      </c>
      <c r="P90" s="28">
        <f>IF($A90="","",IF($T90="Annulée",0,IF($N90="","",IFERROR($N90*IF($M90="",'Paramètres'!$B$8,$M90),""))))</f>
        <v/>
      </c>
      <c r="Q90" s="28">
        <f>IF($A90="","",IF($T90="Annulée",0,IF(OR($O90="",$P90=""),"",IFERROR($O90-$P90,""))))</f>
        <v/>
      </c>
      <c r="R90" s="25" t="n"/>
      <c r="S90" s="28">
        <f>IF($A90="","",IF(OR($Q90="",$R90=""),"",IFERROR($Q90-$R90,"")))</f>
        <v/>
      </c>
      <c r="T90" s="23" t="n"/>
      <c r="U90" s="29" t="n"/>
    </row>
    <row r="91" ht="24" customHeight="1">
      <c r="A91" s="21" t="n"/>
      <c r="B91" s="38" t="n"/>
      <c r="C91" s="23" t="n"/>
      <c r="D91" s="21" t="n"/>
      <c r="E91" s="23" t="n"/>
      <c r="F91" s="23" t="n"/>
      <c r="G91" s="24" t="n"/>
      <c r="H91" s="25" t="n"/>
      <c r="I91" s="25" t="n"/>
      <c r="J91" s="26" t="n"/>
      <c r="K91" s="26" t="n"/>
      <c r="L91" s="24" t="n"/>
      <c r="M91" s="25" t="n"/>
      <c r="N91" s="30">
        <f>IF($A91="","",IF($T91="Annulée",0,IF(OR($G91="",$K91="",$L91="",$T91=""),"",IFERROR(MAX(0,ROUND($G91*$K91,0)-$L91),""))))</f>
        <v/>
      </c>
      <c r="O91" s="31">
        <f>IF($A91="","",IF($T91="Annulée",0,IF(OR($N91="",$H91="",$J91=""),"",IFERROR($N91*($H91*$J91+IF($I91="",$H91,$I91)*(1-$J91)),""))))</f>
        <v/>
      </c>
      <c r="P91" s="31">
        <f>IF($A91="","",IF($T91="Annulée",0,IF($N91="","",IFERROR($N91*IF($M91="",'Paramètres'!$B$8,$M91),""))))</f>
        <v/>
      </c>
      <c r="Q91" s="31">
        <f>IF($A91="","",IF($T91="Annulée",0,IF(OR($O91="",$P91=""),"",IFERROR($O91-$P91,""))))</f>
        <v/>
      </c>
      <c r="R91" s="25" t="n"/>
      <c r="S91" s="31">
        <f>IF($A91="","",IF(OR($Q91="",$R91=""),"",IFERROR($Q91-$R91,"")))</f>
        <v/>
      </c>
      <c r="T91" s="23" t="n"/>
      <c r="U91" s="29" t="n"/>
    </row>
    <row r="92" ht="24" customHeight="1">
      <c r="A92" s="21" t="n"/>
      <c r="B92" s="38" t="n"/>
      <c r="C92" s="23" t="n"/>
      <c r="D92" s="21" t="n"/>
      <c r="E92" s="23" t="n"/>
      <c r="F92" s="23" t="n"/>
      <c r="G92" s="24" t="n"/>
      <c r="H92" s="25" t="n"/>
      <c r="I92" s="25" t="n"/>
      <c r="J92" s="26" t="n"/>
      <c r="K92" s="26" t="n"/>
      <c r="L92" s="24" t="n"/>
      <c r="M92" s="25" t="n"/>
      <c r="N92" s="27">
        <f>IF($A92="","",IF($T92="Annulée",0,IF(OR($G92="",$K92="",$L92="",$T92=""),"",IFERROR(MAX(0,ROUND($G92*$K92,0)-$L92),""))))</f>
        <v/>
      </c>
      <c r="O92" s="28">
        <f>IF($A92="","",IF($T92="Annulée",0,IF(OR($N92="",$H92="",$J92=""),"",IFERROR($N92*($H92*$J92+IF($I92="",$H92,$I92)*(1-$J92)),""))))</f>
        <v/>
      </c>
      <c r="P92" s="28">
        <f>IF($A92="","",IF($T92="Annulée",0,IF($N92="","",IFERROR($N92*IF($M92="",'Paramètres'!$B$8,$M92),""))))</f>
        <v/>
      </c>
      <c r="Q92" s="28">
        <f>IF($A92="","",IF($T92="Annulée",0,IF(OR($O92="",$P92=""),"",IFERROR($O92-$P92,""))))</f>
        <v/>
      </c>
      <c r="R92" s="25" t="n"/>
      <c r="S92" s="28">
        <f>IF($A92="","",IF(OR($Q92="",$R92=""),"",IFERROR($Q92-$R92,"")))</f>
        <v/>
      </c>
      <c r="T92" s="23" t="n"/>
      <c r="U92" s="29" t="n"/>
    </row>
    <row r="93" ht="24" customHeight="1">
      <c r="A93" s="21" t="n"/>
      <c r="B93" s="38" t="n"/>
      <c r="C93" s="23" t="n"/>
      <c r="D93" s="21" t="n"/>
      <c r="E93" s="23" t="n"/>
      <c r="F93" s="23" t="n"/>
      <c r="G93" s="24" t="n"/>
      <c r="H93" s="25" t="n"/>
      <c r="I93" s="25" t="n"/>
      <c r="J93" s="26" t="n"/>
      <c r="K93" s="26" t="n"/>
      <c r="L93" s="24" t="n"/>
      <c r="M93" s="25" t="n"/>
      <c r="N93" s="30">
        <f>IF($A93="","",IF($T93="Annulée",0,IF(OR($G93="",$K93="",$L93="",$T93=""),"",IFERROR(MAX(0,ROUND($G93*$K93,0)-$L93),""))))</f>
        <v/>
      </c>
      <c r="O93" s="31">
        <f>IF($A93="","",IF($T93="Annulée",0,IF(OR($N93="",$H93="",$J93=""),"",IFERROR($N93*($H93*$J93+IF($I93="",$H93,$I93)*(1-$J93)),""))))</f>
        <v/>
      </c>
      <c r="P93" s="31">
        <f>IF($A93="","",IF($T93="Annulée",0,IF($N93="","",IFERROR($N93*IF($M93="",'Paramètres'!$B$8,$M93),""))))</f>
        <v/>
      </c>
      <c r="Q93" s="31">
        <f>IF($A93="","",IF($T93="Annulée",0,IF(OR($O93="",$P93=""),"",IFERROR($O93-$P93,""))))</f>
        <v/>
      </c>
      <c r="R93" s="25" t="n"/>
      <c r="S93" s="31">
        <f>IF($A93="","",IF(OR($Q93="",$R93=""),"",IFERROR($Q93-$R93,"")))</f>
        <v/>
      </c>
      <c r="T93" s="23" t="n"/>
      <c r="U93" s="29" t="n"/>
    </row>
    <row r="94" ht="24" customHeight="1">
      <c r="A94" s="21" t="n"/>
      <c r="B94" s="38" t="n"/>
      <c r="C94" s="23" t="n"/>
      <c r="D94" s="21" t="n"/>
      <c r="E94" s="23" t="n"/>
      <c r="F94" s="23" t="n"/>
      <c r="G94" s="24" t="n"/>
      <c r="H94" s="25" t="n"/>
      <c r="I94" s="25" t="n"/>
      <c r="J94" s="26" t="n"/>
      <c r="K94" s="26" t="n"/>
      <c r="L94" s="24" t="n"/>
      <c r="M94" s="25" t="n"/>
      <c r="N94" s="27">
        <f>IF($A94="","",IF($T94="Annulée",0,IF(OR($G94="",$K94="",$L94="",$T94=""),"",IFERROR(MAX(0,ROUND($G94*$K94,0)-$L94),""))))</f>
        <v/>
      </c>
      <c r="O94" s="28">
        <f>IF($A94="","",IF($T94="Annulée",0,IF(OR($N94="",$H94="",$J94=""),"",IFERROR($N94*($H94*$J94+IF($I94="",$H94,$I94)*(1-$J94)),""))))</f>
        <v/>
      </c>
      <c r="P94" s="28">
        <f>IF($A94="","",IF($T94="Annulée",0,IF($N94="","",IFERROR($N94*IF($M94="",'Paramètres'!$B$8,$M94),""))))</f>
        <v/>
      </c>
      <c r="Q94" s="28">
        <f>IF($A94="","",IF($T94="Annulée",0,IF(OR($O94="",$P94=""),"",IFERROR($O94-$P94,""))))</f>
        <v/>
      </c>
      <c r="R94" s="25" t="n"/>
      <c r="S94" s="28">
        <f>IF($A94="","",IF(OR($Q94="",$R94=""),"",IFERROR($Q94-$R94,"")))</f>
        <v/>
      </c>
      <c r="T94" s="23" t="n"/>
      <c r="U94" s="29" t="n"/>
    </row>
    <row r="95" ht="24" customHeight="1">
      <c r="A95" s="21" t="n"/>
      <c r="B95" s="38" t="n"/>
      <c r="C95" s="23" t="n"/>
      <c r="D95" s="21" t="n"/>
      <c r="E95" s="23" t="n"/>
      <c r="F95" s="23" t="n"/>
      <c r="G95" s="24" t="n"/>
      <c r="H95" s="25" t="n"/>
      <c r="I95" s="25" t="n"/>
      <c r="J95" s="26" t="n"/>
      <c r="K95" s="26" t="n"/>
      <c r="L95" s="24" t="n"/>
      <c r="M95" s="25" t="n"/>
      <c r="N95" s="30">
        <f>IF($A95="","",IF($T95="Annulée",0,IF(OR($G95="",$K95="",$L95="",$T95=""),"",IFERROR(MAX(0,ROUND($G95*$K95,0)-$L95),""))))</f>
        <v/>
      </c>
      <c r="O95" s="31">
        <f>IF($A95="","",IF($T95="Annulée",0,IF(OR($N95="",$H95="",$J95=""),"",IFERROR($N95*($H95*$J95+IF($I95="",$H95,$I95)*(1-$J95)),""))))</f>
        <v/>
      </c>
      <c r="P95" s="31">
        <f>IF($A95="","",IF($T95="Annulée",0,IF($N95="","",IFERROR($N95*IF($M95="",'Paramètres'!$B$8,$M95),""))))</f>
        <v/>
      </c>
      <c r="Q95" s="31">
        <f>IF($A95="","",IF($T95="Annulée",0,IF(OR($O95="",$P95=""),"",IFERROR($O95-$P95,""))))</f>
        <v/>
      </c>
      <c r="R95" s="25" t="n"/>
      <c r="S95" s="31">
        <f>IF($A95="","",IF(OR($Q95="",$R95=""),"",IFERROR($Q95-$R95,"")))</f>
        <v/>
      </c>
      <c r="T95" s="23" t="n"/>
      <c r="U95" s="29" t="n"/>
    </row>
    <row r="96" ht="24" customHeight="1">
      <c r="A96" s="21" t="n"/>
      <c r="B96" s="38" t="n"/>
      <c r="C96" s="23" t="n"/>
      <c r="D96" s="21" t="n"/>
      <c r="E96" s="23" t="n"/>
      <c r="F96" s="23" t="n"/>
      <c r="G96" s="24" t="n"/>
      <c r="H96" s="25" t="n"/>
      <c r="I96" s="25" t="n"/>
      <c r="J96" s="26" t="n"/>
      <c r="K96" s="26" t="n"/>
      <c r="L96" s="24" t="n"/>
      <c r="M96" s="25" t="n"/>
      <c r="N96" s="27">
        <f>IF($A96="","",IF($T96="Annulée",0,IF(OR($G96="",$K96="",$L96="",$T96=""),"",IFERROR(MAX(0,ROUND($G96*$K96,0)-$L96),""))))</f>
        <v/>
      </c>
      <c r="O96" s="28">
        <f>IF($A96="","",IF($T96="Annulée",0,IF(OR($N96="",$H96="",$J96=""),"",IFERROR($N96*($H96*$J96+IF($I96="",$H96,$I96)*(1-$J96)),""))))</f>
        <v/>
      </c>
      <c r="P96" s="28">
        <f>IF($A96="","",IF($T96="Annulée",0,IF($N96="","",IFERROR($N96*IF($M96="",'Paramètres'!$B$8,$M96),""))))</f>
        <v/>
      </c>
      <c r="Q96" s="28">
        <f>IF($A96="","",IF($T96="Annulée",0,IF(OR($O96="",$P96=""),"",IFERROR($O96-$P96,""))))</f>
        <v/>
      </c>
      <c r="R96" s="25" t="n"/>
      <c r="S96" s="28">
        <f>IF($A96="","",IF(OR($Q96="",$R96=""),"",IFERROR($Q96-$R96,"")))</f>
        <v/>
      </c>
      <c r="T96" s="23" t="n"/>
      <c r="U96" s="29" t="n"/>
    </row>
    <row r="97" ht="24" customHeight="1">
      <c r="A97" s="21" t="n"/>
      <c r="B97" s="38" t="n"/>
      <c r="C97" s="23" t="n"/>
      <c r="D97" s="21" t="n"/>
      <c r="E97" s="23" t="n"/>
      <c r="F97" s="23" t="n"/>
      <c r="G97" s="24" t="n"/>
      <c r="H97" s="25" t="n"/>
      <c r="I97" s="25" t="n"/>
      <c r="J97" s="26" t="n"/>
      <c r="K97" s="26" t="n"/>
      <c r="L97" s="24" t="n"/>
      <c r="M97" s="25" t="n"/>
      <c r="N97" s="30">
        <f>IF($A97="","",IF($T97="Annulée",0,IF(OR($G97="",$K97="",$L97="",$T97=""),"",IFERROR(MAX(0,ROUND($G97*$K97,0)-$L97),""))))</f>
        <v/>
      </c>
      <c r="O97" s="31">
        <f>IF($A97="","",IF($T97="Annulée",0,IF(OR($N97="",$H97="",$J97=""),"",IFERROR($N97*($H97*$J97+IF($I97="",$H97,$I97)*(1-$J97)),""))))</f>
        <v/>
      </c>
      <c r="P97" s="31">
        <f>IF($A97="","",IF($T97="Annulée",0,IF($N97="","",IFERROR($N97*IF($M97="",'Paramètres'!$B$8,$M97),""))))</f>
        <v/>
      </c>
      <c r="Q97" s="31">
        <f>IF($A97="","",IF($T97="Annulée",0,IF(OR($O97="",$P97=""),"",IFERROR($O97-$P97,""))))</f>
        <v/>
      </c>
      <c r="R97" s="25" t="n"/>
      <c r="S97" s="31">
        <f>IF($A97="","",IF(OR($Q97="",$R97=""),"",IFERROR($Q97-$R97,"")))</f>
        <v/>
      </c>
      <c r="T97" s="23" t="n"/>
      <c r="U97" s="29" t="n"/>
    </row>
    <row r="98" ht="24" customHeight="1">
      <c r="A98" s="21" t="n"/>
      <c r="B98" s="38" t="n"/>
      <c r="C98" s="23" t="n"/>
      <c r="D98" s="21" t="n"/>
      <c r="E98" s="23" t="n"/>
      <c r="F98" s="23" t="n"/>
      <c r="G98" s="24" t="n"/>
      <c r="H98" s="25" t="n"/>
      <c r="I98" s="25" t="n"/>
      <c r="J98" s="26" t="n"/>
      <c r="K98" s="26" t="n"/>
      <c r="L98" s="24" t="n"/>
      <c r="M98" s="25" t="n"/>
      <c r="N98" s="27">
        <f>IF($A98="","",IF($T98="Annulée",0,IF(OR($G98="",$K98="",$L98="",$T98=""),"",IFERROR(MAX(0,ROUND($G98*$K98,0)-$L98),""))))</f>
        <v/>
      </c>
      <c r="O98" s="28">
        <f>IF($A98="","",IF($T98="Annulée",0,IF(OR($N98="",$H98="",$J98=""),"",IFERROR($N98*($H98*$J98+IF($I98="",$H98,$I98)*(1-$J98)),""))))</f>
        <v/>
      </c>
      <c r="P98" s="28">
        <f>IF($A98="","",IF($T98="Annulée",0,IF($N98="","",IFERROR($N98*IF($M98="",'Paramètres'!$B$8,$M98),""))))</f>
        <v/>
      </c>
      <c r="Q98" s="28">
        <f>IF($A98="","",IF($T98="Annulée",0,IF(OR($O98="",$P98=""),"",IFERROR($O98-$P98,""))))</f>
        <v/>
      </c>
      <c r="R98" s="25" t="n"/>
      <c r="S98" s="28">
        <f>IF($A98="","",IF(OR($Q98="",$R98=""),"",IFERROR($Q98-$R98,"")))</f>
        <v/>
      </c>
      <c r="T98" s="23" t="n"/>
      <c r="U98" s="29" t="n"/>
    </row>
    <row r="99" ht="24" customHeight="1">
      <c r="A99" s="21" t="n"/>
      <c r="B99" s="38" t="n"/>
      <c r="C99" s="23" t="n"/>
      <c r="D99" s="21" t="n"/>
      <c r="E99" s="23" t="n"/>
      <c r="F99" s="23" t="n"/>
      <c r="G99" s="24" t="n"/>
      <c r="H99" s="25" t="n"/>
      <c r="I99" s="25" t="n"/>
      <c r="J99" s="26" t="n"/>
      <c r="K99" s="26" t="n"/>
      <c r="L99" s="24" t="n"/>
      <c r="M99" s="25" t="n"/>
      <c r="N99" s="30">
        <f>IF($A99="","",IF($T99="Annulée",0,IF(OR($G99="",$K99="",$L99="",$T99=""),"",IFERROR(MAX(0,ROUND($G99*$K99,0)-$L99),""))))</f>
        <v/>
      </c>
      <c r="O99" s="31">
        <f>IF($A99="","",IF($T99="Annulée",0,IF(OR($N99="",$H99="",$J99=""),"",IFERROR($N99*($H99*$J99+IF($I99="",$H99,$I99)*(1-$J99)),""))))</f>
        <v/>
      </c>
      <c r="P99" s="31">
        <f>IF($A99="","",IF($T99="Annulée",0,IF($N99="","",IFERROR($N99*IF($M99="",'Paramètres'!$B$8,$M99),""))))</f>
        <v/>
      </c>
      <c r="Q99" s="31">
        <f>IF($A99="","",IF($T99="Annulée",0,IF(OR($O99="",$P99=""),"",IFERROR($O99-$P99,""))))</f>
        <v/>
      </c>
      <c r="R99" s="25" t="n"/>
      <c r="S99" s="31">
        <f>IF($A99="","",IF(OR($Q99="",$R99=""),"",IFERROR($Q99-$R99,"")))</f>
        <v/>
      </c>
      <c r="T99" s="23" t="n"/>
      <c r="U99" s="29" t="n"/>
    </row>
    <row r="100" ht="24" customHeight="1">
      <c r="A100" s="21" t="n"/>
      <c r="B100" s="38" t="n"/>
      <c r="C100" s="23" t="n"/>
      <c r="D100" s="21" t="n"/>
      <c r="E100" s="23" t="n"/>
      <c r="F100" s="23" t="n"/>
      <c r="G100" s="24" t="n"/>
      <c r="H100" s="25" t="n"/>
      <c r="I100" s="25" t="n"/>
      <c r="J100" s="26" t="n"/>
      <c r="K100" s="26" t="n"/>
      <c r="L100" s="24" t="n"/>
      <c r="M100" s="25" t="n"/>
      <c r="N100" s="27">
        <f>IF($A100="","",IF($T100="Annulée",0,IF(OR($G100="",$K100="",$L100="",$T100=""),"",IFERROR(MAX(0,ROUND($G100*$K100,0)-$L100),""))))</f>
        <v/>
      </c>
      <c r="O100" s="28">
        <f>IF($A100="","",IF($T100="Annulée",0,IF(OR($N100="",$H100="",$J100=""),"",IFERROR($N100*($H100*$J100+IF($I100="",$H100,$I100)*(1-$J100)),""))))</f>
        <v/>
      </c>
      <c r="P100" s="28">
        <f>IF($A100="","",IF($T100="Annulée",0,IF($N100="","",IFERROR($N100*IF($M100="",'Paramètres'!$B$8,$M100),""))))</f>
        <v/>
      </c>
      <c r="Q100" s="28">
        <f>IF($A100="","",IF($T100="Annulée",0,IF(OR($O100="",$P100=""),"",IFERROR($O100-$P100,""))))</f>
        <v/>
      </c>
      <c r="R100" s="25" t="n"/>
      <c r="S100" s="28">
        <f>IF($A100="","",IF(OR($Q100="",$R100=""),"",IFERROR($Q100-$R100,"")))</f>
        <v/>
      </c>
      <c r="T100" s="23" t="n"/>
      <c r="U100" s="29" t="n"/>
    </row>
    <row r="101" ht="24" customHeight="1">
      <c r="A101" s="21" t="n"/>
      <c r="B101" s="38" t="n"/>
      <c r="C101" s="23" t="n"/>
      <c r="D101" s="21" t="n"/>
      <c r="E101" s="23" t="n"/>
      <c r="F101" s="23" t="n"/>
      <c r="G101" s="24" t="n"/>
      <c r="H101" s="25" t="n"/>
      <c r="I101" s="25" t="n"/>
      <c r="J101" s="26" t="n"/>
      <c r="K101" s="26" t="n"/>
      <c r="L101" s="24" t="n"/>
      <c r="M101" s="25" t="n"/>
      <c r="N101" s="30">
        <f>IF($A101="","",IF($T101="Annulée",0,IF(OR($G101="",$K101="",$L101="",$T101=""),"",IFERROR(MAX(0,ROUND($G101*$K101,0)-$L101),""))))</f>
        <v/>
      </c>
      <c r="O101" s="31">
        <f>IF($A101="","",IF($T101="Annulée",0,IF(OR($N101="",$H101="",$J101=""),"",IFERROR($N101*($H101*$J101+IF($I101="",$H101,$I101)*(1-$J101)),""))))</f>
        <v/>
      </c>
      <c r="P101" s="31">
        <f>IF($A101="","",IF($T101="Annulée",0,IF($N101="","",IFERROR($N101*IF($M101="",'Paramètres'!$B$8,$M101),""))))</f>
        <v/>
      </c>
      <c r="Q101" s="31">
        <f>IF($A101="","",IF($T101="Annulée",0,IF(OR($O101="",$P101=""),"",IFERROR($O101-$P101,""))))</f>
        <v/>
      </c>
      <c r="R101" s="25" t="n"/>
      <c r="S101" s="31">
        <f>IF($A101="","",IF(OR($Q101="",$R101=""),"",IFERROR($Q101-$R101,"")))</f>
        <v/>
      </c>
      <c r="T101" s="23" t="n"/>
      <c r="U101" s="29" t="n"/>
    </row>
    <row r="102" ht="24" customHeight="1">
      <c r="A102" s="21" t="n"/>
      <c r="B102" s="38" t="n"/>
      <c r="C102" s="23" t="n"/>
      <c r="D102" s="21" t="n"/>
      <c r="E102" s="23" t="n"/>
      <c r="F102" s="23" t="n"/>
      <c r="G102" s="24" t="n"/>
      <c r="H102" s="25" t="n"/>
      <c r="I102" s="25" t="n"/>
      <c r="J102" s="26" t="n"/>
      <c r="K102" s="26" t="n"/>
      <c r="L102" s="24" t="n"/>
      <c r="M102" s="25" t="n"/>
      <c r="N102" s="27">
        <f>IF($A102="","",IF($T102="Annulée",0,IF(OR($G102="",$K102="",$L102="",$T102=""),"",IFERROR(MAX(0,ROUND($G102*$K102,0)-$L102),""))))</f>
        <v/>
      </c>
      <c r="O102" s="28">
        <f>IF($A102="","",IF($T102="Annulée",0,IF(OR($N102="",$H102="",$J102=""),"",IFERROR($N102*($H102*$J102+IF($I102="",$H102,$I102)*(1-$J102)),""))))</f>
        <v/>
      </c>
      <c r="P102" s="28">
        <f>IF($A102="","",IF($T102="Annulée",0,IF($N102="","",IFERROR($N102*IF($M102="",'Paramètres'!$B$8,$M102),""))))</f>
        <v/>
      </c>
      <c r="Q102" s="28">
        <f>IF($A102="","",IF($T102="Annulée",0,IF(OR($O102="",$P102=""),"",IFERROR($O102-$P102,""))))</f>
        <v/>
      </c>
      <c r="R102" s="25" t="n"/>
      <c r="S102" s="28">
        <f>IF($A102="","",IF(OR($Q102="",$R102=""),"",IFERROR($Q102-$R102,"")))</f>
        <v/>
      </c>
      <c r="T102" s="23" t="n"/>
      <c r="U102" s="29" t="n"/>
    </row>
    <row r="103" ht="24" customHeight="1">
      <c r="A103" s="21" t="n"/>
      <c r="B103" s="38" t="n"/>
      <c r="C103" s="23" t="n"/>
      <c r="D103" s="21" t="n"/>
      <c r="E103" s="23" t="n"/>
      <c r="F103" s="23" t="n"/>
      <c r="G103" s="24" t="n"/>
      <c r="H103" s="25" t="n"/>
      <c r="I103" s="25" t="n"/>
      <c r="J103" s="26" t="n"/>
      <c r="K103" s="26" t="n"/>
      <c r="L103" s="24" t="n"/>
      <c r="M103" s="25" t="n"/>
      <c r="N103" s="30">
        <f>IF($A103="","",IF($T103="Annulée",0,IF(OR($G103="",$K103="",$L103="",$T103=""),"",IFERROR(MAX(0,ROUND($G103*$K103,0)-$L103),""))))</f>
        <v/>
      </c>
      <c r="O103" s="31">
        <f>IF($A103="","",IF($T103="Annulée",0,IF(OR($N103="",$H103="",$J103=""),"",IFERROR($N103*($H103*$J103+IF($I103="",$H103,$I103)*(1-$J103)),""))))</f>
        <v/>
      </c>
      <c r="P103" s="31">
        <f>IF($A103="","",IF($T103="Annulée",0,IF($N103="","",IFERROR($N103*IF($M103="",'Paramètres'!$B$8,$M103),""))))</f>
        <v/>
      </c>
      <c r="Q103" s="31">
        <f>IF($A103="","",IF($T103="Annulée",0,IF(OR($O103="",$P103=""),"",IFERROR($O103-$P103,""))))</f>
        <v/>
      </c>
      <c r="R103" s="25" t="n"/>
      <c r="S103" s="31">
        <f>IF($A103="","",IF(OR($Q103="",$R103=""),"",IFERROR($Q103-$R103,"")))</f>
        <v/>
      </c>
      <c r="T103" s="23" t="n"/>
      <c r="U103" s="29" t="n"/>
    </row>
    <row r="104" ht="24" customHeight="1">
      <c r="A104" s="21" t="n"/>
      <c r="B104" s="38" t="n"/>
      <c r="C104" s="23" t="n"/>
      <c r="D104" s="21" t="n"/>
      <c r="E104" s="23" t="n"/>
      <c r="F104" s="23" t="n"/>
      <c r="G104" s="24" t="n"/>
      <c r="H104" s="25" t="n"/>
      <c r="I104" s="25" t="n"/>
      <c r="J104" s="26" t="n"/>
      <c r="K104" s="26" t="n"/>
      <c r="L104" s="24" t="n"/>
      <c r="M104" s="25" t="n"/>
      <c r="N104" s="27">
        <f>IF($A104="","",IF($T104="Annulée",0,IF(OR($G104="",$K104="",$L104="",$T104=""),"",IFERROR(MAX(0,ROUND($G104*$K104,0)-$L104),""))))</f>
        <v/>
      </c>
      <c r="O104" s="28">
        <f>IF($A104="","",IF($T104="Annulée",0,IF(OR($N104="",$H104="",$J104=""),"",IFERROR($N104*($H104*$J104+IF($I104="",$H104,$I104)*(1-$J104)),""))))</f>
        <v/>
      </c>
      <c r="P104" s="28">
        <f>IF($A104="","",IF($T104="Annulée",0,IF($N104="","",IFERROR($N104*IF($M104="",'Paramètres'!$B$8,$M104),""))))</f>
        <v/>
      </c>
      <c r="Q104" s="28">
        <f>IF($A104="","",IF($T104="Annulée",0,IF(OR($O104="",$P104=""),"",IFERROR($O104-$P104,""))))</f>
        <v/>
      </c>
      <c r="R104" s="25" t="n"/>
      <c r="S104" s="28">
        <f>IF($A104="","",IF(OR($Q104="",$R104=""),"",IFERROR($Q104-$R104,"")))</f>
        <v/>
      </c>
      <c r="T104" s="23" t="n"/>
      <c r="U104" s="29" t="n"/>
    </row>
    <row r="105" ht="24" customHeight="1">
      <c r="A105" s="21" t="n"/>
      <c r="B105" s="38" t="n"/>
      <c r="C105" s="23" t="n"/>
      <c r="D105" s="21" t="n"/>
      <c r="E105" s="23" t="n"/>
      <c r="F105" s="23" t="n"/>
      <c r="G105" s="24" t="n"/>
      <c r="H105" s="25" t="n"/>
      <c r="I105" s="25" t="n"/>
      <c r="J105" s="26" t="n"/>
      <c r="K105" s="26" t="n"/>
      <c r="L105" s="24" t="n"/>
      <c r="M105" s="25" t="n"/>
      <c r="N105" s="30">
        <f>IF($A105="","",IF($T105="Annulée",0,IF(OR($G105="",$K105="",$L105="",$T105=""),"",IFERROR(MAX(0,ROUND($G105*$K105,0)-$L105),""))))</f>
        <v/>
      </c>
      <c r="O105" s="31">
        <f>IF($A105="","",IF($T105="Annulée",0,IF(OR($N105="",$H105="",$J105=""),"",IFERROR($N105*($H105*$J105+IF($I105="",$H105,$I105)*(1-$J105)),""))))</f>
        <v/>
      </c>
      <c r="P105" s="31">
        <f>IF($A105="","",IF($T105="Annulée",0,IF($N105="","",IFERROR($N105*IF($M105="",'Paramètres'!$B$8,$M105),""))))</f>
        <v/>
      </c>
      <c r="Q105" s="31">
        <f>IF($A105="","",IF($T105="Annulée",0,IF(OR($O105="",$P105=""),"",IFERROR($O105-$P105,""))))</f>
        <v/>
      </c>
      <c r="R105" s="25" t="n"/>
      <c r="S105" s="31">
        <f>IF($A105="","",IF(OR($Q105="",$R105=""),"",IFERROR($Q105-$R105,"")))</f>
        <v/>
      </c>
      <c r="T105" s="23" t="n"/>
      <c r="U105" s="29" t="n"/>
    </row>
  </sheetData>
  <autoFilter ref="A5:U105"/>
  <mergeCells count="1">
    <mergeCell ref="A1:U1"/>
  </mergeCells>
  <conditionalFormatting sqref="A6:A105">
    <cfRule type="expression" priority="1" dxfId="0">
      <formula>AND($A6&lt;&gt;"",COUNTIF($A$6:$A$105,$A6)&gt;1)</formula>
    </cfRule>
  </conditionalFormatting>
  <conditionalFormatting sqref="A6:U105">
    <cfRule type="expression" priority="2" dxfId="0">
      <formula>AND($A6&lt;&gt;"",$T6&lt;&gt;"Annulée",OR($B6="",$C6="",$D6="",$E6="",$G6="",$H6="",$J6="",$K6="",$L6="",$T6=""))</formula>
    </cfRule>
  </conditionalFormatting>
  <conditionalFormatting sqref="B6:B105">
    <cfRule type="expression" priority="3" dxfId="0">
      <formula>AND($A6&lt;&gt;"",$B6&lt;&gt;"",OR($B6&lt;'Paramètres'!$B$6,$B6&gt;'Paramètres'!$B$7))</formula>
    </cfRule>
  </conditionalFormatting>
  <conditionalFormatting sqref="G6:G105">
    <cfRule type="expression" priority="4" dxfId="0">
      <formula>AND($A6&lt;&gt;"",$G6&lt;&gt;"",$G6&gt;'Paramètres'!$B$11)</formula>
    </cfRule>
  </conditionalFormatting>
  <conditionalFormatting sqref="K6:K105">
    <cfRule type="expression" priority="5" dxfId="0">
      <formula>AND($A6&lt;&gt;"",$T6&lt;&gt;"Annulée",$K6&lt;&gt;"",$K6&lt;'Paramètres'!$B$10)</formula>
    </cfRule>
  </conditionalFormatting>
  <conditionalFormatting sqref="L6:L105">
    <cfRule type="expression" priority="6" dxfId="0">
      <formula>AND($A6&lt;&gt;"",$T6&lt;&gt;"Annulée",$G6&lt;&gt;"",$K6&lt;&gt;"",$L6&gt;ROUND($G6*$K6,0))</formula>
    </cfRule>
  </conditionalFormatting>
  <conditionalFormatting sqref="Q6:Q105">
    <cfRule type="expression" priority="7" dxfId="1">
      <formula>AND($A6&lt;&gt;"",$Q6&lt;&gt;"",$Q6&gt;0)</formula>
    </cfRule>
  </conditionalFormatting>
  <conditionalFormatting sqref="S6:S105">
    <cfRule type="expression" priority="8" dxfId="0">
      <formula>AND($A6&lt;&gt;"",$S6&lt;&gt;"",$S6&lt;0)</formula>
    </cfRule>
    <cfRule type="expression" priority="9" dxfId="1">
      <formula>AND($A6&lt;&gt;"",$S6&lt;&gt;"",$S6&gt;=0)</formula>
    </cfRule>
  </conditionalFormatting>
  <dataValidations count="12">
    <dataValidation sqref="A6:A105" showDropDown="0" showInputMessage="0" showErrorMessage="0" allowBlank="0" errorTitle="Code à vérifier" error="Utilisez un code de 1 à 20 caractères. Les doublons sont signalés visuellement." type="textLength" errorStyle="warning" operator="between">
      <formula1>1</formula1>
      <formula2>20</formula2>
    </dataValidation>
    <dataValidation sqref="B6:B105" showDropDown="0" showInputMessage="0" showErrorMessage="0" allowBlank="0" errorTitle="Date inhabituelle" error="La date est hors de la borne de travail large. La période active est aussi contrôlée visuellement." type="date" errorStyle="warning" operator="between">
      <formula1>DATE(2026,1,1)</formula1>
      <formula2>DATE(2028,12,31)</formula2>
    </dataValidation>
    <dataValidation sqref="C6:C105" showDropDown="0" showInputMessage="0" showErrorMessage="0" allowBlank="0" errorTitle="Créneau à vérifier" error="Choisissez un créneau stable ou confirmez manuellement une exception." type="list" errorStyle="warning">
      <formula1>"Matin,Après-midi,Soirée,Journée"</formula1>
    </dataValidation>
    <dataValidation sqref="D6:D105" showDropDown="0" showInputMessage="0" showErrorMessage="0" allowBlank="0" errorTitle="Libellé à vérifier" error="Le nom de l’événement doit rester inférieur ou égal à 80 caractères." type="textLength" errorStyle="warning" operator="between">
      <formula1>1</formula1>
      <formula2>80</formula2>
    </dataValidation>
    <dataValidation sqref="E6:E105" showDropDown="0" showInputMessage="0" showErrorMessage="0" allowBlank="0" errorTitle="Espace à vérifier" error="Choisissez un espace fictif proposé ou conservez une exception après contrôle." type="list" errorStyle="warning">
      <formula1>"Salle Opale,Atrium Corail,Studio Indigo,Jardin Boréal,Autre espace"</formula1>
    </dataValidation>
    <dataValidation sqref="F6:F105" showDropDown="0" showInputMessage="0" showErrorMessage="0" allowBlank="0" errorTitle="Responsable à vérifier" error="Choisissez une équipe fictive stable ou indiquez À désigner." type="list" errorStyle="warning">
      <formula1>"Coordination Azur,Régie Mosaïque,Pôle Comète,Équipe Sillage,À désigner"</formula1>
    </dataValidation>
    <dataValidation sqref="G6:G105" showDropDown="0" showInputMessage="0" showErrorMessage="0" allowBlank="0" errorTitle="Capacité à vérifier" error="Saisissez un entier positif. La limite de travail modifiable est signalée visuellement." type="whole" errorStyle="warning" operator="between">
      <formula1>1</formula1>
      <formula2>100000</formula2>
    </dataValidation>
    <dataValidation sqref="H6:I105 M6:M105 R6:R105" showDropDown="0" showInputMessage="0" showErrorMessage="0" allowBlank="0" errorTitle="Montant à vérifier" error="Saisissez un montant positif ou nul en euros." type="decimal" errorStyle="warning" operator="between">
      <formula1>0</formula1>
      <formula2>10000000</formula2>
    </dataValidation>
    <dataValidation sqref="J6:K105" showDropDown="0" showInputMessage="0" showErrorMessage="0" allowBlank="0" errorTitle="Taux à vérifier" error="Saisissez un taux entre 0 % et 100 %." type="decimal" errorStyle="warning" operator="between">
      <formula1>0</formula1>
      <formula2>1</formula2>
    </dataValidation>
    <dataValidation sqref="L6:L105" showDropDown="0" showInputMessage="0" showErrorMessage="0" allowBlank="0" errorTitle="Invitations à vérifier" error="Saisissez un entier positif ou nul. Une quantité supérieure à la fréquentation prévue est signalée." type="whole" errorStyle="warning" operator="between">
      <formula1>0</formula1>
      <formula2>100000</formula2>
    </dataValidation>
    <dataValidation sqref="T6:T105" showDropDown="0" showInputMessage="0" showErrorMessage="0" allowBlank="0" errorTitle="Statut à vérifier" error="Choisissez l’un des trois statuts stables." type="list" errorStyle="warning">
      <formula1>"À confirmer,Prévision validée,Annulée"</formula1>
    </dataValidation>
    <dataValidation sqref="U6:U105" showDropDown="0" showInputMessage="0" showErrorMessage="0" allowBlank="0" errorTitle="Commentaire long" error="Limitez le commentaire à 200 caractères." type="textLength" errorStyle="warning" operator="lessThanOrEqual">
      <formula1>200</formula1>
    </dataValidation>
  </dataValidations>
  <pageMargins left="0.75" right="0.75" top="1" bottom="1" header="0.5" footer="0.5"/>
  <pageSetup orientation="landscape" fitToWidth="1"/>
</worksheet>
</file>

<file path=xl/worksheets/sheet3.xml><?xml version="1.0" encoding="utf-8"?>
<worksheet xmlns="http://schemas.openxmlformats.org/spreadsheetml/2006/main">
  <sheetPr>
    <tabColor rgb="00FFF0AE"/>
    <outlinePr summaryBelow="1" summaryRight="1"/>
    <pageSetUpPr fitToPage="1"/>
  </sheetPr>
  <dimension ref="A1:E13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5" customWidth="1" min="3" max="3"/>
    <col width="40" customWidth="1" min="4" max="4"/>
    <col width="47" customWidth="1" min="5" max="5"/>
  </cols>
  <sheetData>
    <row r="1" ht="30" customHeight="1">
      <c r="A1" s="1" t="inlineStr">
        <is>
          <t>Paramètres de travail modifiables</t>
        </is>
      </c>
    </row>
    <row r="2" ht="34" customHeight="1">
      <c r="A2" s="2" t="inlineStr">
        <is>
          <t>Objectif</t>
        </is>
      </c>
      <c r="B2" s="3" t="inlineStr">
        <is>
          <t>Centraliser les hypothèses générales utilisées par les calculs et les alertes.</t>
        </is>
      </c>
      <c r="C2" s="4" t="n"/>
      <c r="D2" s="4" t="n"/>
      <c r="E2" s="4" t="n"/>
    </row>
    <row r="3" ht="34" customHeight="1">
      <c r="A3" s="2" t="inlineStr">
        <is>
          <t>Données sources</t>
        </is>
      </c>
      <c r="B3" s="3" t="inlineStr">
        <is>
          <t>Choix internes de la personne responsable ; aucune source externe, règle officielle ou barème garanti.</t>
        </is>
      </c>
      <c r="C3" s="4" t="n"/>
      <c r="D3" s="4" t="n"/>
      <c r="E3" s="4" t="n"/>
    </row>
    <row r="4" ht="34" customHeight="1">
      <c r="A4" s="2" t="inlineStr">
        <is>
          <t>Résultat visible</t>
        </is>
      </c>
      <c r="B4" s="3" t="inlineStr">
        <is>
          <t>Période analysée, frais par défaut, objectif global, seuil de remplissage et limite de capacité.</t>
        </is>
      </c>
      <c r="C4" s="4" t="n"/>
      <c r="D4" s="4" t="n"/>
      <c r="E4" s="4" t="n"/>
    </row>
    <row r="5" ht="38" customHeight="1">
      <c r="A5" s="5" t="inlineStr">
        <is>
          <t>Paramètre</t>
        </is>
      </c>
      <c r="B5" s="5" t="inlineStr">
        <is>
          <t>Valeur</t>
        </is>
      </c>
      <c r="C5" s="5" t="inlineStr">
        <is>
          <t>Unité</t>
        </is>
      </c>
      <c r="D5" s="5" t="inlineStr">
        <is>
          <t>Traitement si absent</t>
        </is>
      </c>
      <c r="E5" s="5" t="inlineStr">
        <is>
          <t>Borne ou usage</t>
        </is>
      </c>
    </row>
    <row r="6" ht="34" customHeight="1">
      <c r="A6" s="6" t="inlineStr">
        <is>
          <t>Début de période</t>
        </is>
      </c>
      <c r="B6" s="39" t="n">
        <v>46296</v>
      </c>
      <c r="C6" s="6" t="inlineStr">
        <is>
          <t>date</t>
        </is>
      </c>
      <c r="D6" s="8" t="inlineStr">
        <is>
          <t>À renseigner pour le graphique.</t>
        </is>
      </c>
      <c r="E6" s="8" t="inlineStr">
        <is>
          <t>Début des six mois affichés.</t>
        </is>
      </c>
    </row>
    <row r="7" ht="34" customHeight="1">
      <c r="A7" s="11" t="inlineStr">
        <is>
          <t>Fin de période</t>
        </is>
      </c>
      <c r="B7" s="39" t="n">
        <v>46477</v>
      </c>
      <c r="C7" s="11" t="inlineStr">
        <is>
          <t>date</t>
        </is>
      </c>
      <c r="D7" s="13" t="inlineStr">
        <is>
          <t>À renseigner pour les alertes de date.</t>
        </is>
      </c>
      <c r="E7" s="13" t="inlineStr">
        <is>
          <t>Après ou égale au début, dans un horizon de travail court.</t>
        </is>
      </c>
    </row>
    <row r="8" ht="34" customHeight="1">
      <c r="A8" s="6" t="inlineStr">
        <is>
          <t>Frais variables par billet par défaut</t>
        </is>
      </c>
      <c r="B8" s="33" t="n">
        <v>2.5</v>
      </c>
      <c r="C8" s="6" t="inlineStr">
        <is>
          <t>€ / billet</t>
        </is>
      </c>
      <c r="D8" s="8" t="inlineStr">
        <is>
          <t>Utilisé si la colonne M de Prévisions est vide.</t>
        </is>
      </c>
      <c r="E8" s="8" t="inlineStr">
        <is>
          <t>Hypothèse interne modifiable.</t>
        </is>
      </c>
    </row>
    <row r="9" ht="34" customHeight="1">
      <c r="A9" s="11" t="inlineStr">
        <is>
          <t>Objectif net global</t>
        </is>
      </c>
      <c r="B9" s="33" t="n">
        <v>100000</v>
      </c>
      <c r="C9" s="11" t="inlineStr">
        <is>
          <t>€</t>
        </is>
      </c>
      <c r="D9" s="13" t="inlineStr">
        <is>
          <t>Zéro si volontairement sans objectif.</t>
        </is>
      </c>
      <c r="E9" s="13" t="inlineStr">
        <is>
          <t>Comparé à la recette nette prévue.</t>
        </is>
      </c>
    </row>
    <row r="10" ht="34" customHeight="1">
      <c r="A10" s="6" t="inlineStr">
        <is>
          <t>Seuil d’alerte de remplissage</t>
        </is>
      </c>
      <c r="B10" s="34" t="n">
        <v>0.6</v>
      </c>
      <c r="C10" s="6" t="inlineStr">
        <is>
          <t>%</t>
        </is>
      </c>
      <c r="D10" s="8" t="inlineStr">
        <is>
          <t>Absence déconseillée.</t>
        </is>
      </c>
      <c r="E10" s="8" t="inlineStr">
        <is>
          <t>Les taux inférieurs sont signalés.</t>
        </is>
      </c>
    </row>
    <row r="11" ht="34" customHeight="1">
      <c r="A11" s="11" t="inlineStr">
        <is>
          <t>Capacité maximale de travail</t>
        </is>
      </c>
      <c r="B11" s="35" t="n">
        <v>5000</v>
      </c>
      <c r="C11" s="11" t="inlineStr">
        <is>
          <t>places</t>
        </is>
      </c>
      <c r="D11" s="13" t="inlineStr">
        <is>
          <t>Absence déconseillée.</t>
        </is>
      </c>
      <c r="E11" s="13" t="inlineStr">
        <is>
          <t>Les capacités supérieures sont signalées sans être bloquées.</t>
        </is>
      </c>
    </row>
    <row r="12"/>
    <row r="13" ht="44" customHeight="1">
      <c r="A13" s="36" t="inlineStr">
        <is>
          <t>Avertissement</t>
        </is>
      </c>
      <c r="B13" s="37" t="inlineStr">
        <is>
          <t>Ces hypothèses servent uniquement à une prévision organisationnelle fictive. Elles ne constituent ni un engagement commercial, ni un barème, ni une garantie.</t>
        </is>
      </c>
    </row>
  </sheetData>
  <mergeCells count="1">
    <mergeCell ref="A1:E1"/>
  </mergeCells>
  <dataValidations count="6">
    <dataValidation sqref="B6" showDropDown="0" showInputMessage="0" showErrorMessage="0" allowBlank="0" errorTitle="Début de période à vérifier" error="Choisissez une date dans la période de travail proposée." type="date" errorStyle="warning" operator="between">
      <formula1>DATE(2026,1,1)</formula1>
      <formula2>DATE(2028,12,31)</formula2>
    </dataValidation>
    <dataValidation sqref="B7" showDropDown="0" showInputMessage="0" showErrorMessage="0" allowBlank="0" errorTitle="Fin de période à vérifier" error="La fin doit être postérieure au début et rester dans les douze mois suivants." type="custom" errorStyle="warning">
      <formula1>=AND(ISNUMBER(B7),B7&gt;=B6,B7&lt;=EDATE(B6,12))</formula1>
    </dataValidation>
    <dataValidation sqref="B8" showDropDown="0" showInputMessage="0" showErrorMessage="0" allowBlank="0" errorTitle="Frais à vérifier" error="Saisissez un montant positif ou nul." type="decimal" errorStyle="warning" operator="between">
      <formula1>0</formula1>
      <formula2>1000</formula2>
    </dataValidation>
    <dataValidation sqref="B9" showDropDown="0" showInputMessage="0" showErrorMessage="0" allowBlank="0" errorTitle="Objectif à vérifier" error="Saisissez un objectif positif ou nul." type="decimal" errorStyle="warning" operator="between">
      <formula1>0</formula1>
      <formula2>10000000</formula2>
    </dataValidation>
    <dataValidation sqref="B10" showDropDown="0" showInputMessage="0" showErrorMessage="0" allowBlank="0" errorTitle="Seuil à vérifier" error="Saisissez un taux entre 0 % et 100 %." type="decimal" errorStyle="warning" operator="between">
      <formula1>0</formula1>
      <formula2>1</formula2>
    </dataValidation>
    <dataValidation sqref="B11" showDropDown="0" showInputMessage="0" showErrorMessage="0" allowBlank="0" errorTitle="Limite à vérifier" error="Saisissez une capacité entière positive." type="whole" errorStyle="warning" operator="between">
      <formula1>1</formula1>
      <formula2>100000</formula2>
    </dataValidation>
  </dataValidations>
  <pageMargins left="0.75" right="0.75" top="1" bottom="1" header="0.5" footer="0.5"/>
  <pageSetup orientation="landscape" fitToWidth="1"/>
</worksheet>
</file>

<file path=xl/worksheets/sheet4.xml><?xml version="1.0" encoding="utf-8"?>
<worksheet xmlns="http://schemas.openxmlformats.org/spreadsheetml/2006/main">
  <sheetPr>
    <tabColor rgb="00397A62"/>
    <outlinePr summaryBelow="1" summaryRight="1"/>
    <pageSetUpPr fitToPage="1"/>
  </sheetPr>
  <dimension ref="A1:D47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0" customWidth="1" min="1" max="1"/>
    <col width="29" customWidth="1" min="2" max="2"/>
    <col width="74" customWidth="1" min="3" max="3"/>
    <col width="60" customWidth="1" min="4" max="4"/>
  </cols>
  <sheetData>
    <row r="1" ht="30" customHeight="1">
      <c r="A1" s="1" t="inlineStr">
        <is>
          <t>Instructions et contrôles</t>
        </is>
      </c>
    </row>
    <row r="2" ht="34" customHeight="1">
      <c r="A2" s="2" t="inlineStr">
        <is>
          <t>Objectif</t>
        </is>
      </c>
      <c r="B2" s="3" t="inlineStr">
        <is>
          <t>Expliquer l’usage, les entrées, les formules, les absences et les contrôles manuels du classeur.</t>
        </is>
      </c>
      <c r="C2" s="4" t="n"/>
      <c r="D2" s="4" t="n"/>
    </row>
    <row r="3" ht="34" customHeight="1">
      <c r="A3" s="2" t="inlineStr">
        <is>
          <t>Données sources</t>
        </is>
      </c>
      <c r="B3" s="3" t="inlineStr">
        <is>
          <t>Structure et formules du présent fichier uniquement ; aucune note de recherche ni donnée externe.</t>
        </is>
      </c>
      <c r="C3" s="4" t="n"/>
      <c r="D3" s="4" t="n"/>
    </row>
    <row r="4" ht="34" customHeight="1">
      <c r="A4" s="2" t="inlineStr">
        <is>
          <t>Résultat visible</t>
        </is>
      </c>
      <c r="B4" s="3" t="inlineStr">
        <is>
          <t>Mode opératoire contrôlable avant une décision de programmation.</t>
        </is>
      </c>
      <c r="C4" s="4" t="n"/>
      <c r="D4" s="4" t="n"/>
    </row>
    <row r="5">
      <c r="A5" s="5" t="inlineStr">
        <is>
          <t>Section</t>
        </is>
      </c>
      <c r="B5" s="5" t="inlineStr">
        <is>
          <t>Élément</t>
        </is>
      </c>
      <c r="C5" s="5" t="inlineStr">
        <is>
          <t>Détail</t>
        </is>
      </c>
      <c r="D5" s="5" t="inlineStr">
        <is>
          <t>Contrôle ou traitement d’absence</t>
        </is>
      </c>
    </row>
    <row r="6" ht="48" customHeight="1">
      <c r="A6" s="8" t="inlineStr">
        <is>
          <t>Usage</t>
        </is>
      </c>
      <c r="B6" s="8" t="inlineStr">
        <is>
          <t>Profil utilisateur</t>
        </is>
      </c>
      <c r="C6" s="8" t="inlineStr">
        <is>
          <t>Responsable fictif de programmation, de production ou de contrôle budgétaire d’un événement professionnel.</t>
        </is>
      </c>
      <c r="D6" s="8" t="inlineStr">
        <is>
          <t>Aucune donnée réelle de participant, client, salarié ou prestataire n’est attendue.</t>
        </is>
      </c>
    </row>
    <row r="7" ht="48" customHeight="1">
      <c r="A7" s="13" t="inlineStr">
        <is>
          <t>Usage</t>
        </is>
      </c>
      <c r="B7" s="13" t="inlineStr">
        <is>
          <t>Moment d’utilisation</t>
        </is>
      </c>
      <c r="C7" s="13" t="inlineStr">
        <is>
          <t>Pendant la préparation budgétaire, avant confirmation manuelle des séances et avant tout engagement externe.</t>
        </is>
      </c>
      <c r="D7" s="13" t="inlineStr">
        <is>
          <t>Revoir les hypothèses après chaque changement important de capacité, tarif ou calendrier.</t>
        </is>
      </c>
    </row>
    <row r="8" ht="48" customHeight="1">
      <c r="A8" s="8" t="inlineStr">
        <is>
          <t>Usage</t>
        </is>
      </c>
      <c r="B8" s="8" t="inlineStr">
        <is>
          <t>Entrées attendues</t>
        </is>
      </c>
      <c r="C8" s="8" t="inlineStr">
        <is>
          <t>Une ligne par séance : identification, date, créneau, événement, espace, capacité, tarifs, répartition, remplissage, invitations, frais, objectif et statut.</t>
        </is>
      </c>
      <c r="D8" s="8" t="inlineStr">
        <is>
          <t>Les cellules jaunes sont modifiables ; les colonnes N à Q et S sont calculées.</t>
        </is>
      </c>
    </row>
    <row r="9" ht="48" customHeight="1">
      <c r="A9" s="13" t="inlineStr">
        <is>
          <t>Usage</t>
        </is>
      </c>
      <c r="B9" s="13" t="inlineStr">
        <is>
          <t>Décision facilitée</t>
        </is>
      </c>
      <c r="C9" s="13" t="inlineStr">
        <is>
          <t>Comparer la recette nette prévue à l’objectif et repérer les séances incomplètes ou sous le seuil de remplissage.</t>
        </is>
      </c>
      <c r="D9" s="13" t="inlineStr">
        <is>
          <t>La synthèse ne confirme aucune vente et ne constitue pas une billetterie ou un CRM.</t>
        </is>
      </c>
    </row>
    <row r="10" ht="48" customHeight="1">
      <c r="A10" s="8" t="inlineStr">
        <is>
          <t>Feuille</t>
        </is>
      </c>
      <c r="B10" s="8" t="inlineStr">
        <is>
          <t>Synthèse</t>
        </is>
      </c>
      <c r="C10" s="8" t="inlineStr">
        <is>
          <t>Source : Prévisions et Paramètres. Résultat : totaux, écarts, alertes et graphique mensuel sur six mois.</t>
        </is>
      </c>
      <c r="D10" s="8" t="inlineStr">
        <is>
          <t>Contrôler d’abord le nombre de séances incomplètes.</t>
        </is>
      </c>
    </row>
    <row r="11" ht="48" customHeight="1">
      <c r="A11" s="13" t="inlineStr">
        <is>
          <t>Feuille</t>
        </is>
      </c>
      <c r="B11" s="13" t="inlineStr">
        <is>
          <t>Prévisions</t>
        </is>
      </c>
      <c r="C11" s="13" t="inlineStr">
        <is>
          <t>Source : saisies internes fictives. Résultat : calcul détaillé par séance sur les lignes 6 à 105.</t>
        </is>
      </c>
      <c r="D11" s="13" t="inlineStr">
        <is>
          <t>Le filtre permet d’isoler un statut, une date, un espace ou un responsable.</t>
        </is>
      </c>
    </row>
    <row r="12" ht="48" customHeight="1">
      <c r="A12" s="8" t="inlineStr">
        <is>
          <t>Feuille</t>
        </is>
      </c>
      <c r="B12" s="8" t="inlineStr">
        <is>
          <t>Paramètres</t>
        </is>
      </c>
      <c r="C12" s="8" t="inlineStr">
        <is>
          <t>Source : hypothèses de travail modifiables. Résultat : limites et valeurs par défaut utilisées par les formules.</t>
        </is>
      </c>
      <c r="D12" s="8" t="inlineStr">
        <is>
          <t>Toute modification doit être documentée et revue manuellement.</t>
        </is>
      </c>
    </row>
    <row r="13" ht="48" customHeight="1">
      <c r="A13" s="13" t="inlineStr">
        <is>
          <t>Feuille</t>
        </is>
      </c>
      <c r="B13" s="13" t="inlineStr">
        <is>
          <t>Instructions</t>
        </is>
      </c>
      <c r="C13" s="13" t="inlineStr">
        <is>
          <t>Source : structure réelle du classeur. Résultat : définitions et protocole de contrôle.</t>
        </is>
      </c>
      <c r="D13" s="13" t="inlineStr">
        <is>
          <t>Aucune fonction de synchronisation ou d’automatisation externe.</t>
        </is>
      </c>
    </row>
    <row r="14" ht="48" customHeight="1">
      <c r="A14" s="8" t="inlineStr">
        <is>
          <t>Colonne A</t>
        </is>
      </c>
      <c r="B14" s="8" t="inlineStr">
        <is>
          <t>Code séance</t>
        </is>
      </c>
      <c r="C14" s="8" t="inlineStr">
        <is>
          <t>Texte, obligatoire, sans unité. Identifiant interne fictif de 1 à 20 caractères.</t>
        </is>
      </c>
      <c r="D14" s="8" t="inlineStr">
        <is>
          <t>Vide : toute la ligne calculée reste vide. Doublon : cellule rouge.</t>
        </is>
      </c>
    </row>
    <row r="15" ht="48" customHeight="1">
      <c r="A15" s="13" t="inlineStr">
        <is>
          <t>Colonne B</t>
        </is>
      </c>
      <c r="B15" s="13" t="inlineStr">
        <is>
          <t>Date</t>
        </is>
      </c>
      <c r="C15" s="13" t="inlineStr">
        <is>
          <t>Date obligatoire au format jj/mm/aaaa.</t>
        </is>
      </c>
      <c r="D15" s="13" t="inlineStr">
        <is>
          <t>Vide : ligne incomplète. Hors période Paramètres : alerte rouge.</t>
        </is>
      </c>
    </row>
    <row r="16" ht="48" customHeight="1">
      <c r="A16" s="8" t="inlineStr">
        <is>
          <t>Colonne C</t>
        </is>
      </c>
      <c r="B16" s="8" t="inlineStr">
        <is>
          <t>Créneau</t>
        </is>
      </c>
      <c r="C16" s="8" t="inlineStr">
        <is>
          <t>Liste textuelle obligatoire : Matin, Après-midi, Soirée ou Journée.</t>
        </is>
      </c>
      <c r="D16" s="8" t="inlineStr">
        <is>
          <t>Vide : ligne incomplète. Une exception peut être conservée après contrôle manuel.</t>
        </is>
      </c>
    </row>
    <row r="17" ht="48" customHeight="1">
      <c r="A17" s="13" t="inlineStr">
        <is>
          <t>Colonne D</t>
        </is>
      </c>
      <c r="B17" s="13" t="inlineStr">
        <is>
          <t>Événement</t>
        </is>
      </c>
      <c r="C17" s="13" t="inlineStr">
        <is>
          <t>Texte obligatoire, 80 caractères au maximum.</t>
        </is>
      </c>
      <c r="D17" s="13" t="inlineStr">
        <is>
          <t>Vide : ligne incomplète.</t>
        </is>
      </c>
    </row>
    <row r="18" ht="48" customHeight="1">
      <c r="A18" s="8" t="inlineStr">
        <is>
          <t>Colonne E</t>
        </is>
      </c>
      <c r="B18" s="8" t="inlineStr">
        <is>
          <t>Espace</t>
        </is>
      </c>
      <c r="C18" s="8" t="inlineStr">
        <is>
          <t>Liste textuelle obligatoire d’espaces manifestement fictifs.</t>
        </is>
      </c>
      <c r="D18" s="8" t="inlineStr">
        <is>
          <t>Vide : ligne incomplète. Utiliser Autre espace si nécessaire.</t>
        </is>
      </c>
    </row>
    <row r="19" ht="48" customHeight="1">
      <c r="A19" s="13" t="inlineStr">
        <is>
          <t>Colonne F</t>
        </is>
      </c>
      <c r="B19" s="13" t="inlineStr">
        <is>
          <t>Responsable</t>
        </is>
      </c>
      <c r="C19" s="13" t="inlineStr">
        <is>
          <t>Texte facultatif issu d’une liste d’équipes fictives.</t>
        </is>
      </c>
      <c r="D19" s="13" t="inlineStr">
        <is>
          <t>Vide autorisé ; À désigner explicite une responsabilité non affectée.</t>
        </is>
      </c>
    </row>
    <row r="20" ht="48" customHeight="1">
      <c r="A20" s="8" t="inlineStr">
        <is>
          <t>Colonne G</t>
        </is>
      </c>
      <c r="B20" s="8" t="inlineStr">
        <is>
          <t>Capacité</t>
        </is>
      </c>
      <c r="C20" s="8" t="inlineStr">
        <is>
          <t>Entier obligatoire, en places.</t>
        </is>
      </c>
      <c r="D20" s="8" t="inlineStr">
        <is>
          <t>Vide : calcul impossible. Une valeur supérieure à la limite Paramètres est signalée.</t>
        </is>
      </c>
    </row>
    <row r="21" ht="48" customHeight="1">
      <c r="A21" s="13" t="inlineStr">
        <is>
          <t>Colonnes H et I</t>
        </is>
      </c>
      <c r="B21" s="13" t="inlineStr">
        <is>
          <t>Tarifs</t>
        </is>
      </c>
      <c r="C21" s="13" t="inlineStr">
        <is>
          <t>Montants en euros. Tarif plein obligatoire ; tarif réduit facultatif.</t>
        </is>
      </c>
      <c r="D21" s="13" t="inlineStr">
        <is>
          <t>Si I est vide, le tarif plein est utilisé pour toute la part non pleine.</t>
        </is>
      </c>
    </row>
    <row r="22" ht="48" customHeight="1">
      <c r="A22" s="8" t="inlineStr">
        <is>
          <t>Colonne J</t>
        </is>
      </c>
      <c r="B22" s="8" t="inlineStr">
        <is>
          <t>Part plein</t>
        </is>
      </c>
      <c r="C22" s="8" t="inlineStr">
        <is>
          <t>Taux obligatoire entre 0 % et 100 %.</t>
        </is>
      </c>
      <c r="D22" s="8" t="inlineStr">
        <is>
          <t>Vide : recette brute non calculée.</t>
        </is>
      </c>
    </row>
    <row r="23" ht="48" customHeight="1">
      <c r="A23" s="13" t="inlineStr">
        <is>
          <t>Colonne K</t>
        </is>
      </c>
      <c r="B23" s="13" t="inlineStr">
        <is>
          <t>Taux de remplissage</t>
        </is>
      </c>
      <c r="C23" s="13" t="inlineStr">
        <is>
          <t>Taux obligatoire entre 0 % et 100 %.</t>
        </is>
      </c>
      <c r="D23" s="13" t="inlineStr">
        <is>
          <t>Vide : billets et recettes restent vides. Sous le seuil Paramètres : alerte.</t>
        </is>
      </c>
    </row>
    <row r="24" ht="48" customHeight="1">
      <c r="A24" s="8" t="inlineStr">
        <is>
          <t>Colonne L</t>
        </is>
      </c>
      <c r="B24" s="8" t="inlineStr">
        <is>
          <t>Invitations</t>
        </is>
      </c>
      <c r="C24" s="8" t="inlineStr">
        <is>
          <t>Entier obligatoire, en places ; zéro est une valeur valide.</t>
        </is>
      </c>
      <c r="D24" s="8" t="inlineStr">
        <is>
          <t>Vide : calcul impossible. Supérieur à la fréquentation prévue : alerte.</t>
        </is>
      </c>
    </row>
    <row r="25" ht="48" customHeight="1">
      <c r="A25" s="13" t="inlineStr">
        <is>
          <t>Colonne M</t>
        </is>
      </c>
      <c r="B25" s="13" t="inlineStr">
        <is>
          <t>Frais variables par billet</t>
        </is>
      </c>
      <c r="C25" s="13" t="inlineStr">
        <is>
          <t>Montant facultatif en euros par billet payant.</t>
        </is>
      </c>
      <c r="D25" s="13" t="inlineStr">
        <is>
          <t>Vide : utilisation de Paramètres!B8.</t>
        </is>
      </c>
    </row>
    <row r="26" ht="48" customHeight="1">
      <c r="A26" s="8" t="inlineStr">
        <is>
          <t>Colonne N</t>
        </is>
      </c>
      <c r="B26" s="8" t="inlineStr">
        <is>
          <t>Billets payants prévus</t>
        </is>
      </c>
      <c r="C26" s="8" t="inlineStr">
        <is>
          <t>Entier calculé : capacité × remplissage, arrondi, moins invitations, avec minimum zéro.</t>
        </is>
      </c>
      <c r="D26" s="8" t="inlineStr">
        <is>
          <t>Vide si les entrées nécessaires manquent ; zéro si le statut est Annulée.</t>
        </is>
      </c>
    </row>
    <row r="27" ht="48" customHeight="1">
      <c r="A27" s="13" t="inlineStr">
        <is>
          <t>Colonne O</t>
        </is>
      </c>
      <c r="B27" s="13" t="inlineStr">
        <is>
          <t>Recette brute prévue</t>
        </is>
      </c>
      <c r="C27" s="13" t="inlineStr">
        <is>
          <t>Montant calculé selon le nombre de billets et la combinaison des tarifs.</t>
        </is>
      </c>
      <c r="D27" s="13" t="inlineStr">
        <is>
          <t>Vide si N, H ou J manque ; zéro pour une séance annulée.</t>
        </is>
      </c>
    </row>
    <row r="28" ht="48" customHeight="1">
      <c r="A28" s="8" t="inlineStr">
        <is>
          <t>Colonne P</t>
        </is>
      </c>
      <c r="B28" s="8" t="inlineStr">
        <is>
          <t>Frais variables prévus</t>
        </is>
      </c>
      <c r="C28" s="8" t="inlineStr">
        <is>
          <t>Montant calculé : billets payants × frais par billet.</t>
        </is>
      </c>
      <c r="D28" s="8" t="inlineStr">
        <is>
          <t>Utilise M ou, si M est vide, Paramètres!B8.</t>
        </is>
      </c>
    </row>
    <row r="29" ht="48" customHeight="1">
      <c r="A29" s="13" t="inlineStr">
        <is>
          <t>Colonne Q</t>
        </is>
      </c>
      <c r="B29" s="13" t="inlineStr">
        <is>
          <t>Recette nette prévue</t>
        </is>
      </c>
      <c r="C29" s="13" t="inlineStr">
        <is>
          <t>Montant calculé : recette brute moins frais variables.</t>
        </is>
      </c>
      <c r="D29" s="13" t="inlineStr">
        <is>
          <t>Vide si O ou P manque ; positif signalé en vert.</t>
        </is>
      </c>
    </row>
    <row r="30" ht="48" customHeight="1">
      <c r="A30" s="8" t="inlineStr">
        <is>
          <t>Colonne R</t>
        </is>
      </c>
      <c r="B30" s="8" t="inlineStr">
        <is>
          <t>Objectif net</t>
        </is>
      </c>
      <c r="C30" s="8" t="inlineStr">
        <is>
          <t>Montant facultatif en euros par séance.</t>
        </is>
      </c>
      <c r="D30" s="8" t="inlineStr">
        <is>
          <t>Vide : l’écart de la colonne S reste vide.</t>
        </is>
      </c>
    </row>
    <row r="31" ht="48" customHeight="1">
      <c r="A31" s="13" t="inlineStr">
        <is>
          <t>Colonne S</t>
        </is>
      </c>
      <c r="B31" s="13" t="inlineStr">
        <is>
          <t>Écart à l’objectif</t>
        </is>
      </c>
      <c r="C31" s="13" t="inlineStr">
        <is>
          <t>Montant calculé : recette nette moins objectif net.</t>
        </is>
      </c>
      <c r="D31" s="13" t="inlineStr">
        <is>
          <t>Négatif en rouge, positif ou nul en vert.</t>
        </is>
      </c>
    </row>
    <row r="32" ht="48" customHeight="1">
      <c r="A32" s="8" t="inlineStr">
        <is>
          <t>Colonne T</t>
        </is>
      </c>
      <c r="B32" s="8" t="inlineStr">
        <is>
          <t>Statut</t>
        </is>
      </c>
      <c r="C32" s="8" t="inlineStr">
        <is>
          <t>Liste obligatoire : À confirmer, Prévision validée ou Annulée.</t>
        </is>
      </c>
      <c r="D32" s="8" t="inlineStr">
        <is>
          <t>Annulée force N à Q à zéro ; vide rend la ligne incomplète.</t>
        </is>
      </c>
    </row>
    <row r="33" ht="48" customHeight="1">
      <c r="A33" s="13" t="inlineStr">
        <is>
          <t>Colonne U</t>
        </is>
      </c>
      <c r="B33" s="13" t="inlineStr">
        <is>
          <t>Commentaire</t>
        </is>
      </c>
      <c r="C33" s="13" t="inlineStr">
        <is>
          <t>Texte facultatif, 200 caractères au maximum.</t>
        </is>
      </c>
      <c r="D33" s="13" t="inlineStr">
        <is>
          <t>Vide autorisé ; ne pas y stocker de données personnelles.</t>
        </is>
      </c>
    </row>
    <row r="34" ht="48" customHeight="1">
      <c r="A34" s="8" t="inlineStr">
        <is>
          <t>Formule</t>
        </is>
      </c>
      <c r="B34" s="8" t="inlineStr">
        <is>
          <t>Contrôle de la ligne 6</t>
        </is>
      </c>
      <c r="C34" s="8" t="inlineStr">
        <is>
          <t>N6 calcule MAX(0,ROUND(G6*K6,0)-L6). O6 applique H6 à J6 et I6 au solde. P6 applique M6.</t>
        </is>
      </c>
      <c r="D34" s="8" t="inlineStr">
        <is>
          <t>Résultat attendu : 626 billets ; 25 353,00 € bruts ; 1 377,20 € de frais ; 23 975,80 € nets ; écart de 3 975,80 €.</t>
        </is>
      </c>
    </row>
    <row r="35" ht="48" customHeight="1">
      <c r="A35" s="13" t="inlineStr">
        <is>
          <t>Formule</t>
        </is>
      </c>
      <c r="B35" s="13" t="inlineStr">
        <is>
          <t>Recette nette</t>
        </is>
      </c>
      <c r="C35" s="13" t="inlineStr">
        <is>
          <t>Q6 à Q105 soustrait P à O avec IFERROR et retourne une chaîne vide si les prérequis manquent.</t>
        </is>
      </c>
      <c r="D35" s="13" t="inlineStr">
        <is>
          <t>Comparer manuellement O moins P sur au moins une ligne après recalcul Excel.</t>
        </is>
      </c>
    </row>
    <row r="36" ht="48" customHeight="1">
      <c r="A36" s="8" t="inlineStr">
        <is>
          <t>Formule</t>
        </is>
      </c>
      <c r="B36" s="8" t="inlineStr">
        <is>
          <t>Synthèse</t>
        </is>
      </c>
      <c r="C36" s="8" t="inlineStr">
        <is>
          <t>B14 additionne Q6:Q105 ; B16 compare B14 à l’objectif de Paramètres!B9 ; B17 protège la division par IFERROR.</t>
        </is>
      </c>
      <c r="D36" s="8" t="inlineStr">
        <is>
          <t>Un dénominateur nul produit 0 % et non une erreur.</t>
        </is>
      </c>
    </row>
    <row r="37" ht="48" customHeight="1">
      <c r="A37" s="13" t="inlineStr">
        <is>
          <t>Formule</t>
        </is>
      </c>
      <c r="B37" s="13" t="inlineStr">
        <is>
          <t>Graphique mensuel</t>
        </is>
      </c>
      <c r="C37" s="13" t="inlineStr">
        <is>
          <t>G8:G13 contient six mois à partir de Paramètres!B6 ; H8:H13 utilise SUMIFS sur les dates et Q6:Q105.</t>
        </is>
      </c>
      <c r="D37" s="13" t="inlineStr">
        <is>
          <t>Le graphique utilise uniquement cette plage compacte de six mois.</t>
        </is>
      </c>
    </row>
    <row r="38" ht="48" customHeight="1">
      <c r="A38" s="8" t="inlineStr">
        <is>
          <t>Plage</t>
        </is>
      </c>
      <c r="B38" s="8" t="inlineStr">
        <is>
          <t>Première ligne préparée</t>
        </is>
      </c>
      <c r="C38" s="8" t="inlineStr">
        <is>
          <t>Ligne 6 : exemple normal complet et formules N6:Q6 et S6.</t>
        </is>
      </c>
      <c r="D38" s="8" t="inlineStr">
        <is>
          <t>Vérifier les résultats attendus détaillés ci-dessus.</t>
        </is>
      </c>
    </row>
    <row r="39" ht="48" customHeight="1">
      <c r="A39" s="13" t="inlineStr">
        <is>
          <t>Plage</t>
        </is>
      </c>
      <c r="B39" s="13" t="inlineStr">
        <is>
          <t>Ligne médiane préparée</t>
        </is>
      </c>
      <c r="C39" s="13" t="inlineStr">
        <is>
          <t>Ligne 55 : mêmes formules et validations que la première ligne.</t>
        </is>
      </c>
      <c r="D39" s="13" t="inlineStr">
        <is>
          <t>Tant que A55 est vide, N55:Q55 et S55 apparaissent vides.</t>
        </is>
      </c>
    </row>
    <row r="40" ht="48" customHeight="1">
      <c r="A40" s="8" t="inlineStr">
        <is>
          <t>Plage</t>
        </is>
      </c>
      <c r="B40" s="8" t="inlineStr">
        <is>
          <t>Dernière ligne préparée</t>
        </is>
      </c>
      <c r="C40" s="8" t="inlineStr">
        <is>
          <t>Ligne 105 : dernière ligne utilisable, avec formules, formats, validations et alertes.</t>
        </is>
      </c>
      <c r="D40" s="8" t="inlineStr">
        <is>
          <t>Tant que A105 est vide, les calculs restent visuellement vides.</t>
        </is>
      </c>
    </row>
    <row r="41" ht="48" customHeight="1">
      <c r="A41" s="13" t="inlineStr">
        <is>
          <t>Cas test</t>
        </is>
      </c>
      <c r="B41" s="13" t="inlineStr">
        <is>
          <t>Cas normal</t>
        </is>
      </c>
      <c r="C41" s="13" t="inlineStr">
        <is>
          <t>BIL-2601 contient toutes les hypothèses nécessaires et un objectif net.</t>
        </is>
      </c>
      <c r="D41" s="13" t="inlineStr">
        <is>
          <t>Recalculer manuellement les 626 billets et la recette nette attendue.</t>
        </is>
      </c>
    </row>
    <row r="42" ht="48" customHeight="1">
      <c r="A42" s="8" t="inlineStr">
        <is>
          <t>Cas test</t>
        </is>
      </c>
      <c r="B42" s="8" t="inlineStr">
        <is>
          <t>Cas vide</t>
        </is>
      </c>
      <c r="C42" s="8" t="inlineStr">
        <is>
          <t>BIL-2610 ne contient aucun taux de remplissage.</t>
        </is>
      </c>
      <c r="D42" s="8" t="inlineStr">
        <is>
          <t>N à Q et S restent vides ; la synthèse compte la séance comme incomplète.</t>
        </is>
      </c>
    </row>
    <row r="43" ht="48" customHeight="1">
      <c r="A43" s="13" t="inlineStr">
        <is>
          <t>Cas test</t>
        </is>
      </c>
      <c r="B43" s="13" t="inlineStr">
        <is>
          <t>Cas limite</t>
        </is>
      </c>
      <c r="C43" s="13" t="inlineStr">
        <is>
          <t>BIL-2609 utilise 5 000 places, 100 % de remplissage, 100 % de tarif plein et zéro invitation.</t>
        </is>
      </c>
      <c r="D43" s="13" t="inlineStr">
        <is>
          <t>Confirmer que la limite n’est pas dépassée et que la division ne produit aucune erreur.</t>
        </is>
      </c>
    </row>
    <row r="44" ht="48" customHeight="1">
      <c r="A44" s="8" t="inlineStr">
        <is>
          <t>Contrôle manuel</t>
        </is>
      </c>
      <c r="B44" s="8" t="inlineStr">
        <is>
          <t>Unités</t>
        </is>
      </c>
      <c r="C44" s="8" t="inlineStr">
        <is>
          <t>Capacité, invitations et billets sont des quantités ; tarifs, frais, recettes et objectifs sont en euros ; J et K sont des taux.</t>
        </is>
      </c>
      <c r="D44" s="8" t="inlineStr">
        <is>
          <t>Éviter tout calcul arithmétique sur les codes, statuts, noms ou commentaires.</t>
        </is>
      </c>
    </row>
    <row r="45" ht="48" customHeight="1">
      <c r="A45" s="13" t="inlineStr">
        <is>
          <t>Contrôle manuel</t>
        </is>
      </c>
      <c r="B45" s="13" t="inlineStr">
        <is>
          <t>Périodes</t>
        </is>
      </c>
      <c r="C45" s="13" t="inlineStr">
        <is>
          <t>Comparer les dates de Prévisions aux bornes de Paramètres et vérifier que les six mois du graphique correspondent au scénario.</t>
        </is>
      </c>
      <c r="D45" s="13" t="inlineStr">
        <is>
          <t>Une date hors période est signalée mais non bloquée.</t>
        </is>
      </c>
    </row>
    <row r="46" ht="48" customHeight="1">
      <c r="A46" s="8" t="inlineStr">
        <is>
          <t>Contrôle manuel</t>
        </is>
      </c>
      <c r="B46" s="8" t="inlineStr">
        <is>
          <t>Cohérence</t>
        </is>
      </c>
      <c r="C46" s="8" t="inlineStr">
        <is>
          <t>Vérifier que les invitations ne dépassent pas la fréquentation prévue et que la part plein est compatible avec l’hypothèse tarifaire.</t>
        </is>
      </c>
      <c r="D46" s="8" t="inlineStr">
        <is>
          <t>Contrôler les alertes rouges après chaque recalcul.</t>
        </is>
      </c>
    </row>
    <row r="47" ht="48" customHeight="1">
      <c r="A47" s="13" t="inlineStr">
        <is>
          <t>Limites</t>
        </is>
      </c>
      <c r="B47" s="13" t="inlineStr">
        <is>
          <t>Portée du fichier</t>
        </is>
      </c>
      <c r="C47" s="13" t="inlineStr">
        <is>
          <t>Outil de prévision organisationnelle uniquement, fondé sur des exemples et hypothèses manifestement fictifs.</t>
        </is>
      </c>
      <c r="D47" s="13" t="inlineStr">
        <is>
          <t>Aucune promesse de conformité, billetterie, vente, CRM, synchronisation, certification ou conseil juridique.</t>
        </is>
      </c>
    </row>
  </sheetData>
  <autoFilter ref="A5:D47"/>
  <mergeCells count="1">
    <mergeCell ref="A1:D1"/>
  </mergeCell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2026-09-08T17:14:49Z</dcterms:created>
  <dcterms:modified xmlns:dcterms="http://purl.org/dc/terms/" xmlns:xsi="http://www.w3.org/2001/XMLSchema-instance" xsi:type="dcterms:W3CDTF">2026-09-08T17:14:51+00:00Z</dcterms:modified>
</cp:coreProperties>
</file>