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Événements" sheetId="2" state="visible" r:id="rId2"/>
    <sheet xmlns:r="http://schemas.openxmlformats.org/officeDocument/2006/relationships" name="Action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0" hidden="1">'Synthèse'!$A$4:$L$104</definedName>
    <definedName name="_xlnm._FilterDatabase" localSheetId="1" hidden="1">'Événements'!$A$4:$L$104</definedName>
    <definedName name="_xlnm._FilterDatabase" localSheetId="2" hidden="1">'Actions'!$A$4:$R$204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,00 %"/>
    <numFmt numFmtId="166" formatCode="# ##0,00 €"/>
    <numFmt numFmtId="167" formatCode="0,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6F6176"/>
      <sz val="9"/>
    </font>
    <font>
      <name val="Aptos"/>
      <b val="1"/>
      <color rgb="00FFFFFF"/>
      <sz val="10"/>
    </font>
    <font>
      <name val="Aptos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0AE"/>
      </patternFill>
    </fill>
    <fill>
      <patternFill patternType="solid">
        <fgColor rgb="00FFF5ED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167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3" fillId="3" borderId="1" pivotButton="0" quotePrefix="0" xfId="0"/>
    <xf numFmtId="0" fontId="2" fillId="0" borderId="0" applyAlignment="1" pivotButton="0" quotePrefix="0" xfId="0">
      <alignment horizontal="left" vertical="top" wrapText="1"/>
    </xf>
    <xf numFmtId="167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6B3600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DF5149"/>
        <sz val="10"/>
      </font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_Synthese" displayName="T_Synthese" ref="A4:L104" headerRowCount="1">
  <autoFilter ref="A4:L104"/>
  <tableColumns count="12">
    <tableColumn id="1" name="ID événement"/>
    <tableColumn id="2" name="Intitulé"/>
    <tableColumn id="3" name="Début"/>
    <tableColumn id="4" name="Fin"/>
    <tableColumn id="5" name="Statut"/>
    <tableColumn id="6" name="Nombre d’actions"/>
    <tableColumn id="7" name="Actions terminées"/>
    <tableColumn id="8" name="Taux d’avancement"/>
    <tableColumn id="9" name="Actions en retard"/>
    <tableColumn id="10" name="Budget prévu"/>
    <tableColumn id="11" name="Montant des actions"/>
    <tableColumn id="12" name="Écart"/>
  </tableColumns>
</table>
</file>

<file path=xl/tables/table2.xml><?xml version="1.0" encoding="utf-8"?>
<table xmlns="http://schemas.openxmlformats.org/spreadsheetml/2006/main" id="2" name="T_Evenements" displayName="T_Evenements" ref="A4:L104" headerRowCount="1">
  <autoFilter ref="A4:L104"/>
  <tableColumns count="12">
    <tableColumn id="1" name="ID événement"/>
    <tableColumn id="2" name="Intitulé"/>
    <tableColumn id="3" name="Type"/>
    <tableColumn id="4" name="Site"/>
    <tableColumn id="5" name="Début"/>
    <tableColumn id="6" name="Fin"/>
    <tableColumn id="7" name="Rôle pilote"/>
    <tableColumn id="8" name="Statut"/>
    <tableColumn id="9" name="Budget prévu"/>
    <tableColumn id="10" name="Budget engagé"/>
    <tableColumn id="11" name="Écart budget"/>
    <tableColumn id="12" name="Notes"/>
  </tableColumns>
</table>
</file>

<file path=xl/tables/table3.xml><?xml version="1.0" encoding="utf-8"?>
<table xmlns="http://schemas.openxmlformats.org/spreadsheetml/2006/main" id="3" name="T_Actions" displayName="T_Actions" ref="A4:R204" headerRowCount="1">
  <autoFilter ref="A4:R204"/>
  <tableColumns count="18">
    <tableColumn id="1" name="ID action"/>
    <tableColumn id="2" name="ID événement"/>
    <tableColumn id="3" name="Phase"/>
    <tableColumn id="4" name="Action"/>
    <tableColumn id="5" name="Début"/>
    <tableColumn id="6" name="Fin"/>
    <tableColumn id="7" name="Durée en jours"/>
    <tableColumn id="8" name="Priorité"/>
    <tableColumn id="9" name="Statut"/>
    <tableColumn id="10" name="Rôle affecté"/>
    <tableColumn id="11" name="Ressource"/>
    <tableColumn id="12" name="Charge prévue (h)"/>
    <tableColumn id="13" name="Montant prévu"/>
    <tableColumn id="14" name="Avancement"/>
    <tableColumn id="15" name="ID dépendance"/>
    <tableColumn id="16" name="Alerte période"/>
    <tableColumn id="17" name="Alerte retard"/>
    <tableColumn id="18" name="Alerte ressourc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L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1" customWidth="1" min="2" max="2"/>
    <col width="13" customWidth="1" min="3" max="3"/>
    <col width="13" customWidth="1" min="4" max="4"/>
    <col width="17" customWidth="1" min="5" max="5"/>
    <col width="17" customWidth="1" min="6" max="6"/>
    <col width="18" customWidth="1" min="7" max="7"/>
    <col width="18" customWidth="1" min="8" max="8"/>
    <col width="17" customWidth="1" min="9" max="9"/>
    <col width="17" customWidth="1" min="10" max="10"/>
    <col width="20" customWidth="1" min="11" max="11"/>
    <col width="17" customWidth="1" min="12" max="12"/>
  </cols>
  <sheetData>
    <row r="1" ht="30" customHeight="1">
      <c r="A1" s="1" t="inlineStr">
        <is>
          <t>Synthèse multi-événements</t>
        </is>
      </c>
    </row>
    <row r="2">
      <c r="A2" s="3" t="inlineStr">
        <is>
          <t>Comparaison par événement pour arbitrer les priorités, l’avancement et les budgets internes.</t>
        </is>
      </c>
    </row>
    <row r="3">
      <c r="A3" s="3" t="inlineStr">
        <is>
          <t>Cellules jaunes : saisie modifiable.</t>
        </is>
      </c>
    </row>
    <row r="4" ht="32" customHeight="1">
      <c r="A4" s="4" t="inlineStr">
        <is>
          <t>ID événement</t>
        </is>
      </c>
      <c r="B4" s="4" t="inlineStr">
        <is>
          <t>Intitulé</t>
        </is>
      </c>
      <c r="C4" s="4" t="inlineStr">
        <is>
          <t>Début</t>
        </is>
      </c>
      <c r="D4" s="4" t="inlineStr">
        <is>
          <t>Fin</t>
        </is>
      </c>
      <c r="E4" s="4" t="inlineStr">
        <is>
          <t>Statut</t>
        </is>
      </c>
      <c r="F4" s="4" t="inlineStr">
        <is>
          <t>Nombre d’actions</t>
        </is>
      </c>
      <c r="G4" s="4" t="inlineStr">
        <is>
          <t>Actions terminées</t>
        </is>
      </c>
      <c r="H4" s="4" t="inlineStr">
        <is>
          <t>Taux d’avancement</t>
        </is>
      </c>
      <c r="I4" s="4" t="inlineStr">
        <is>
          <t>Actions en retard</t>
        </is>
      </c>
      <c r="J4" s="4" t="inlineStr">
        <is>
          <t>Budget prévu</t>
        </is>
      </c>
      <c r="K4" s="4" t="inlineStr">
        <is>
          <t>Montant des actions</t>
        </is>
      </c>
      <c r="L4" s="4" t="inlineStr">
        <is>
          <t>Écart</t>
        </is>
      </c>
    </row>
    <row r="5" ht="22" customHeight="1">
      <c r="A5" s="5" t="inlineStr">
        <is>
          <t>EVT-001</t>
        </is>
      </c>
      <c r="B5" s="6">
        <f>IF($A5="","",IFERROR(_xlfn.XLOOKUP($A5,'Événements'!$A$5:$A$104,'Événements'!$B$5:$B$104)&amp;"",""))</f>
        <v/>
      </c>
      <c r="C5" s="7">
        <f>IF($A5="","",IFERROR(IF(_xlfn.XLOOKUP($A5,'Événements'!$A$5:$A$104,'Événements'!$E$5:$E$104)=0,"",_xlfn.XLOOKUP($A5,'Événements'!$A$5:$A$104,'Événements'!$E$5:$E$104)),""))</f>
        <v/>
      </c>
      <c r="D5" s="7">
        <f>IF($A5="","",IFERROR(IF(_xlfn.XLOOKUP($A5,'Événements'!$A$5:$A$104,'Événements'!$F$5:$F$104)=0,"",_xlfn.XLOOKUP($A5,'Événements'!$A$5:$A$104,'Événements'!$F$5:$F$104)),""))</f>
        <v/>
      </c>
      <c r="E5" s="6">
        <f>IF($A5="","",IFERROR(_xlfn.XLOOKUP($A5,'Événements'!$A$5:$A$104,'Événements'!$H$5:$H$104)&amp;"",""))</f>
        <v/>
      </c>
      <c r="F5" s="8">
        <f>IF($A5="","",COUNTIF('Actions'!$B$5:$B$204,$A5))</f>
        <v/>
      </c>
      <c r="G5" s="8">
        <f>IF($A5="","",COUNTIFS('Actions'!$B$5:$B$204,$A5,'Actions'!$I$5:$I$204,"Terminé"))</f>
        <v/>
      </c>
      <c r="H5" s="9">
        <f>IF($A5="","",IFERROR($G5/$F5,""))</f>
        <v/>
      </c>
      <c r="I5" s="8">
        <f>IF($A5="","",COUNTIFS('Actions'!$B$5:$B$204,$A5,'Actions'!$Q$5:$Q$204,"En retard"))</f>
        <v/>
      </c>
      <c r="J5" s="10">
        <f>IF($A5="","",IFERROR(_xlfn.XLOOKUP($A5,'Événements'!$A$5:$A$104,'Événements'!$I$5:$I$104),""))</f>
        <v/>
      </c>
      <c r="K5" s="10">
        <f>IF($A5="","",SUMIFS('Actions'!$M$5:$M$204,'Actions'!$B$5:$B$204,$A5))</f>
        <v/>
      </c>
      <c r="L5" s="10">
        <f>IF($A5="","",IFERROR($J5-$K5,""))</f>
        <v/>
      </c>
    </row>
    <row r="6" ht="22" customHeight="1">
      <c r="A6" s="5" t="inlineStr">
        <is>
          <t>EVT-002</t>
        </is>
      </c>
      <c r="B6" s="11">
        <f>IF($A6="","",IFERROR(_xlfn.XLOOKUP($A6,'Événements'!$A$5:$A$104,'Événements'!$B$5:$B$104)&amp;"",""))</f>
        <v/>
      </c>
      <c r="C6" s="12">
        <f>IF($A6="","",IFERROR(IF(_xlfn.XLOOKUP($A6,'Événements'!$A$5:$A$104,'Événements'!$E$5:$E$104)=0,"",_xlfn.XLOOKUP($A6,'Événements'!$A$5:$A$104,'Événements'!$E$5:$E$104)),""))</f>
        <v/>
      </c>
      <c r="D6" s="12">
        <f>IF($A6="","",IFERROR(IF(_xlfn.XLOOKUP($A6,'Événements'!$A$5:$A$104,'Événements'!$F$5:$F$104)=0,"",_xlfn.XLOOKUP($A6,'Événements'!$A$5:$A$104,'Événements'!$F$5:$F$104)),""))</f>
        <v/>
      </c>
      <c r="E6" s="11">
        <f>IF($A6="","",IFERROR(_xlfn.XLOOKUP($A6,'Événements'!$A$5:$A$104,'Événements'!$H$5:$H$104)&amp;"",""))</f>
        <v/>
      </c>
      <c r="F6" s="13">
        <f>IF($A6="","",COUNTIF('Actions'!$B$5:$B$204,$A6))</f>
        <v/>
      </c>
      <c r="G6" s="13">
        <f>IF($A6="","",COUNTIFS('Actions'!$B$5:$B$204,$A6,'Actions'!$I$5:$I$204,"Terminé"))</f>
        <v/>
      </c>
      <c r="H6" s="14">
        <f>IF($A6="","",IFERROR($G6/$F6,""))</f>
        <v/>
      </c>
      <c r="I6" s="13">
        <f>IF($A6="","",COUNTIFS('Actions'!$B$5:$B$204,$A6,'Actions'!$Q$5:$Q$204,"En retard"))</f>
        <v/>
      </c>
      <c r="J6" s="15">
        <f>IF($A6="","",IFERROR(_xlfn.XLOOKUP($A6,'Événements'!$A$5:$A$104,'Événements'!$I$5:$I$104),""))</f>
        <v/>
      </c>
      <c r="K6" s="15">
        <f>IF($A6="","",SUMIFS('Actions'!$M$5:$M$204,'Actions'!$B$5:$B$204,$A6))</f>
        <v/>
      </c>
      <c r="L6" s="15">
        <f>IF($A6="","",IFERROR($J6-$K6,""))</f>
        <v/>
      </c>
    </row>
    <row r="7" ht="22" customHeight="1">
      <c r="A7" s="5" t="inlineStr">
        <is>
          <t>EVT-003</t>
        </is>
      </c>
      <c r="B7" s="6">
        <f>IF($A7="","",IFERROR(_xlfn.XLOOKUP($A7,'Événements'!$A$5:$A$104,'Événements'!$B$5:$B$104)&amp;"",""))</f>
        <v/>
      </c>
      <c r="C7" s="7">
        <f>IF($A7="","",IFERROR(IF(_xlfn.XLOOKUP($A7,'Événements'!$A$5:$A$104,'Événements'!$E$5:$E$104)=0,"",_xlfn.XLOOKUP($A7,'Événements'!$A$5:$A$104,'Événements'!$E$5:$E$104)),""))</f>
        <v/>
      </c>
      <c r="D7" s="7">
        <f>IF($A7="","",IFERROR(IF(_xlfn.XLOOKUP($A7,'Événements'!$A$5:$A$104,'Événements'!$F$5:$F$104)=0,"",_xlfn.XLOOKUP($A7,'Événements'!$A$5:$A$104,'Événements'!$F$5:$F$104)),""))</f>
        <v/>
      </c>
      <c r="E7" s="6">
        <f>IF($A7="","",IFERROR(_xlfn.XLOOKUP($A7,'Événements'!$A$5:$A$104,'Événements'!$H$5:$H$104)&amp;"",""))</f>
        <v/>
      </c>
      <c r="F7" s="8">
        <f>IF($A7="","",COUNTIF('Actions'!$B$5:$B$204,$A7))</f>
        <v/>
      </c>
      <c r="G7" s="8">
        <f>IF($A7="","",COUNTIFS('Actions'!$B$5:$B$204,$A7,'Actions'!$I$5:$I$204,"Terminé"))</f>
        <v/>
      </c>
      <c r="H7" s="9">
        <f>IF($A7="","",IFERROR($G7/$F7,""))</f>
        <v/>
      </c>
      <c r="I7" s="8">
        <f>IF($A7="","",COUNTIFS('Actions'!$B$5:$B$204,$A7,'Actions'!$Q$5:$Q$204,"En retard"))</f>
        <v/>
      </c>
      <c r="J7" s="10">
        <f>IF($A7="","",IFERROR(_xlfn.XLOOKUP($A7,'Événements'!$A$5:$A$104,'Événements'!$I$5:$I$104),""))</f>
        <v/>
      </c>
      <c r="K7" s="10">
        <f>IF($A7="","",SUMIFS('Actions'!$M$5:$M$204,'Actions'!$B$5:$B$204,$A7))</f>
        <v/>
      </c>
      <c r="L7" s="10">
        <f>IF($A7="","",IFERROR($J7-$K7,""))</f>
        <v/>
      </c>
    </row>
    <row r="8" ht="22" customHeight="1">
      <c r="A8" s="5" t="n"/>
      <c r="B8" s="11">
        <f>IF($A8="","",IFERROR(_xlfn.XLOOKUP($A8,'Événements'!$A$5:$A$104,'Événements'!$B$5:$B$104)&amp;"",""))</f>
        <v/>
      </c>
      <c r="C8" s="12">
        <f>IF($A8="","",IFERROR(IF(_xlfn.XLOOKUP($A8,'Événements'!$A$5:$A$104,'Événements'!$E$5:$E$104)=0,"",_xlfn.XLOOKUP($A8,'Événements'!$A$5:$A$104,'Événements'!$E$5:$E$104)),""))</f>
        <v/>
      </c>
      <c r="D8" s="12">
        <f>IF($A8="","",IFERROR(IF(_xlfn.XLOOKUP($A8,'Événements'!$A$5:$A$104,'Événements'!$F$5:$F$104)=0,"",_xlfn.XLOOKUP($A8,'Événements'!$A$5:$A$104,'Événements'!$F$5:$F$104)),""))</f>
        <v/>
      </c>
      <c r="E8" s="11">
        <f>IF($A8="","",IFERROR(_xlfn.XLOOKUP($A8,'Événements'!$A$5:$A$104,'Événements'!$H$5:$H$104)&amp;"",""))</f>
        <v/>
      </c>
      <c r="F8" s="13">
        <f>IF($A8="","",COUNTIF('Actions'!$B$5:$B$204,$A8))</f>
        <v/>
      </c>
      <c r="G8" s="13">
        <f>IF($A8="","",COUNTIFS('Actions'!$B$5:$B$204,$A8,'Actions'!$I$5:$I$204,"Terminé"))</f>
        <v/>
      </c>
      <c r="H8" s="14">
        <f>IF($A8="","",IFERROR($G8/$F8,""))</f>
        <v/>
      </c>
      <c r="I8" s="13">
        <f>IF($A8="","",COUNTIFS('Actions'!$B$5:$B$204,$A8,'Actions'!$Q$5:$Q$204,"En retard"))</f>
        <v/>
      </c>
      <c r="J8" s="15">
        <f>IF($A8="","",IFERROR(_xlfn.XLOOKUP($A8,'Événements'!$A$5:$A$104,'Événements'!$I$5:$I$104),""))</f>
        <v/>
      </c>
      <c r="K8" s="15">
        <f>IF($A8="","",SUMIFS('Actions'!$M$5:$M$204,'Actions'!$B$5:$B$204,$A8))</f>
        <v/>
      </c>
      <c r="L8" s="15">
        <f>IF($A8="","",IFERROR($J8-$K8,""))</f>
        <v/>
      </c>
    </row>
    <row r="9" ht="22" customHeight="1">
      <c r="A9" s="5" t="n"/>
      <c r="B9" s="6">
        <f>IF($A9="","",IFERROR(_xlfn.XLOOKUP($A9,'Événements'!$A$5:$A$104,'Événements'!$B$5:$B$104)&amp;"",""))</f>
        <v/>
      </c>
      <c r="C9" s="7">
        <f>IF($A9="","",IFERROR(IF(_xlfn.XLOOKUP($A9,'Événements'!$A$5:$A$104,'Événements'!$E$5:$E$104)=0,"",_xlfn.XLOOKUP($A9,'Événements'!$A$5:$A$104,'Événements'!$E$5:$E$104)),""))</f>
        <v/>
      </c>
      <c r="D9" s="7">
        <f>IF($A9="","",IFERROR(IF(_xlfn.XLOOKUP($A9,'Événements'!$A$5:$A$104,'Événements'!$F$5:$F$104)=0,"",_xlfn.XLOOKUP($A9,'Événements'!$A$5:$A$104,'Événements'!$F$5:$F$104)),""))</f>
        <v/>
      </c>
      <c r="E9" s="6">
        <f>IF($A9="","",IFERROR(_xlfn.XLOOKUP($A9,'Événements'!$A$5:$A$104,'Événements'!$H$5:$H$104)&amp;"",""))</f>
        <v/>
      </c>
      <c r="F9" s="8">
        <f>IF($A9="","",COUNTIF('Actions'!$B$5:$B$204,$A9))</f>
        <v/>
      </c>
      <c r="G9" s="8">
        <f>IF($A9="","",COUNTIFS('Actions'!$B$5:$B$204,$A9,'Actions'!$I$5:$I$204,"Terminé"))</f>
        <v/>
      </c>
      <c r="H9" s="9">
        <f>IF($A9="","",IFERROR($G9/$F9,""))</f>
        <v/>
      </c>
      <c r="I9" s="8">
        <f>IF($A9="","",COUNTIFS('Actions'!$B$5:$B$204,$A9,'Actions'!$Q$5:$Q$204,"En retard"))</f>
        <v/>
      </c>
      <c r="J9" s="10">
        <f>IF($A9="","",IFERROR(_xlfn.XLOOKUP($A9,'Événements'!$A$5:$A$104,'Événements'!$I$5:$I$104),""))</f>
        <v/>
      </c>
      <c r="K9" s="10">
        <f>IF($A9="","",SUMIFS('Actions'!$M$5:$M$204,'Actions'!$B$5:$B$204,$A9))</f>
        <v/>
      </c>
      <c r="L9" s="10">
        <f>IF($A9="","",IFERROR($J9-$K9,""))</f>
        <v/>
      </c>
    </row>
    <row r="10" ht="22" customHeight="1">
      <c r="A10" s="5" t="n"/>
      <c r="B10" s="11">
        <f>IF($A10="","",IFERROR(_xlfn.XLOOKUP($A10,'Événements'!$A$5:$A$104,'Événements'!$B$5:$B$104)&amp;"",""))</f>
        <v/>
      </c>
      <c r="C10" s="12">
        <f>IF($A10="","",IFERROR(IF(_xlfn.XLOOKUP($A10,'Événements'!$A$5:$A$104,'Événements'!$E$5:$E$104)=0,"",_xlfn.XLOOKUP($A10,'Événements'!$A$5:$A$104,'Événements'!$E$5:$E$104)),""))</f>
        <v/>
      </c>
      <c r="D10" s="12">
        <f>IF($A10="","",IFERROR(IF(_xlfn.XLOOKUP($A10,'Événements'!$A$5:$A$104,'Événements'!$F$5:$F$104)=0,"",_xlfn.XLOOKUP($A10,'Événements'!$A$5:$A$104,'Événements'!$F$5:$F$104)),""))</f>
        <v/>
      </c>
      <c r="E10" s="11">
        <f>IF($A10="","",IFERROR(_xlfn.XLOOKUP($A10,'Événements'!$A$5:$A$104,'Événements'!$H$5:$H$104)&amp;"",""))</f>
        <v/>
      </c>
      <c r="F10" s="13">
        <f>IF($A10="","",COUNTIF('Actions'!$B$5:$B$204,$A10))</f>
        <v/>
      </c>
      <c r="G10" s="13">
        <f>IF($A10="","",COUNTIFS('Actions'!$B$5:$B$204,$A10,'Actions'!$I$5:$I$204,"Terminé"))</f>
        <v/>
      </c>
      <c r="H10" s="14">
        <f>IF($A10="","",IFERROR($G10/$F10,""))</f>
        <v/>
      </c>
      <c r="I10" s="13">
        <f>IF($A10="","",COUNTIFS('Actions'!$B$5:$B$204,$A10,'Actions'!$Q$5:$Q$204,"En retard"))</f>
        <v/>
      </c>
      <c r="J10" s="15">
        <f>IF($A10="","",IFERROR(_xlfn.XLOOKUP($A10,'Événements'!$A$5:$A$104,'Événements'!$I$5:$I$104),""))</f>
        <v/>
      </c>
      <c r="K10" s="15">
        <f>IF($A10="","",SUMIFS('Actions'!$M$5:$M$204,'Actions'!$B$5:$B$204,$A10))</f>
        <v/>
      </c>
      <c r="L10" s="15">
        <f>IF($A10="","",IFERROR($J10-$K10,""))</f>
        <v/>
      </c>
    </row>
    <row r="11" ht="22" customHeight="1">
      <c r="A11" s="5" t="n"/>
      <c r="B11" s="6">
        <f>IF($A11="","",IFERROR(_xlfn.XLOOKUP($A11,'Événements'!$A$5:$A$104,'Événements'!$B$5:$B$104)&amp;"",""))</f>
        <v/>
      </c>
      <c r="C11" s="7">
        <f>IF($A11="","",IFERROR(IF(_xlfn.XLOOKUP($A11,'Événements'!$A$5:$A$104,'Événements'!$E$5:$E$104)=0,"",_xlfn.XLOOKUP($A11,'Événements'!$A$5:$A$104,'Événements'!$E$5:$E$104)),""))</f>
        <v/>
      </c>
      <c r="D11" s="7">
        <f>IF($A11="","",IFERROR(IF(_xlfn.XLOOKUP($A11,'Événements'!$A$5:$A$104,'Événements'!$F$5:$F$104)=0,"",_xlfn.XLOOKUP($A11,'Événements'!$A$5:$A$104,'Événements'!$F$5:$F$104)),""))</f>
        <v/>
      </c>
      <c r="E11" s="6">
        <f>IF($A11="","",IFERROR(_xlfn.XLOOKUP($A11,'Événements'!$A$5:$A$104,'Événements'!$H$5:$H$104)&amp;"",""))</f>
        <v/>
      </c>
      <c r="F11" s="8">
        <f>IF($A11="","",COUNTIF('Actions'!$B$5:$B$204,$A11))</f>
        <v/>
      </c>
      <c r="G11" s="8">
        <f>IF($A11="","",COUNTIFS('Actions'!$B$5:$B$204,$A11,'Actions'!$I$5:$I$204,"Terminé"))</f>
        <v/>
      </c>
      <c r="H11" s="9">
        <f>IF($A11="","",IFERROR($G11/$F11,""))</f>
        <v/>
      </c>
      <c r="I11" s="8">
        <f>IF($A11="","",COUNTIFS('Actions'!$B$5:$B$204,$A11,'Actions'!$Q$5:$Q$204,"En retard"))</f>
        <v/>
      </c>
      <c r="J11" s="10">
        <f>IF($A11="","",IFERROR(_xlfn.XLOOKUP($A11,'Événements'!$A$5:$A$104,'Événements'!$I$5:$I$104),""))</f>
        <v/>
      </c>
      <c r="K11" s="10">
        <f>IF($A11="","",SUMIFS('Actions'!$M$5:$M$204,'Actions'!$B$5:$B$204,$A11))</f>
        <v/>
      </c>
      <c r="L11" s="10">
        <f>IF($A11="","",IFERROR($J11-$K11,""))</f>
        <v/>
      </c>
    </row>
    <row r="12" ht="22" customHeight="1">
      <c r="A12" s="5" t="n"/>
      <c r="B12" s="11">
        <f>IF($A12="","",IFERROR(_xlfn.XLOOKUP($A12,'Événements'!$A$5:$A$104,'Événements'!$B$5:$B$104)&amp;"",""))</f>
        <v/>
      </c>
      <c r="C12" s="12">
        <f>IF($A12="","",IFERROR(IF(_xlfn.XLOOKUP($A12,'Événements'!$A$5:$A$104,'Événements'!$E$5:$E$104)=0,"",_xlfn.XLOOKUP($A12,'Événements'!$A$5:$A$104,'Événements'!$E$5:$E$104)),""))</f>
        <v/>
      </c>
      <c r="D12" s="12">
        <f>IF($A12="","",IFERROR(IF(_xlfn.XLOOKUP($A12,'Événements'!$A$5:$A$104,'Événements'!$F$5:$F$104)=0,"",_xlfn.XLOOKUP($A12,'Événements'!$A$5:$A$104,'Événements'!$F$5:$F$104)),""))</f>
        <v/>
      </c>
      <c r="E12" s="11">
        <f>IF($A12="","",IFERROR(_xlfn.XLOOKUP($A12,'Événements'!$A$5:$A$104,'Événements'!$H$5:$H$104)&amp;"",""))</f>
        <v/>
      </c>
      <c r="F12" s="13">
        <f>IF($A12="","",COUNTIF('Actions'!$B$5:$B$204,$A12))</f>
        <v/>
      </c>
      <c r="G12" s="13">
        <f>IF($A12="","",COUNTIFS('Actions'!$B$5:$B$204,$A12,'Actions'!$I$5:$I$204,"Terminé"))</f>
        <v/>
      </c>
      <c r="H12" s="14">
        <f>IF($A12="","",IFERROR($G12/$F12,""))</f>
        <v/>
      </c>
      <c r="I12" s="13">
        <f>IF($A12="","",COUNTIFS('Actions'!$B$5:$B$204,$A12,'Actions'!$Q$5:$Q$204,"En retard"))</f>
        <v/>
      </c>
      <c r="J12" s="15">
        <f>IF($A12="","",IFERROR(_xlfn.XLOOKUP($A12,'Événements'!$A$5:$A$104,'Événements'!$I$5:$I$104),""))</f>
        <v/>
      </c>
      <c r="K12" s="15">
        <f>IF($A12="","",SUMIFS('Actions'!$M$5:$M$204,'Actions'!$B$5:$B$204,$A12))</f>
        <v/>
      </c>
      <c r="L12" s="15">
        <f>IF($A12="","",IFERROR($J12-$K12,""))</f>
        <v/>
      </c>
    </row>
    <row r="13" ht="22" customHeight="1">
      <c r="A13" s="5" t="n"/>
      <c r="B13" s="6">
        <f>IF($A13="","",IFERROR(_xlfn.XLOOKUP($A13,'Événements'!$A$5:$A$104,'Événements'!$B$5:$B$104)&amp;"",""))</f>
        <v/>
      </c>
      <c r="C13" s="7">
        <f>IF($A13="","",IFERROR(IF(_xlfn.XLOOKUP($A13,'Événements'!$A$5:$A$104,'Événements'!$E$5:$E$104)=0,"",_xlfn.XLOOKUP($A13,'Événements'!$A$5:$A$104,'Événements'!$E$5:$E$104)),""))</f>
        <v/>
      </c>
      <c r="D13" s="7">
        <f>IF($A13="","",IFERROR(IF(_xlfn.XLOOKUP($A13,'Événements'!$A$5:$A$104,'Événements'!$F$5:$F$104)=0,"",_xlfn.XLOOKUP($A13,'Événements'!$A$5:$A$104,'Événements'!$F$5:$F$104)),""))</f>
        <v/>
      </c>
      <c r="E13" s="6">
        <f>IF($A13="","",IFERROR(_xlfn.XLOOKUP($A13,'Événements'!$A$5:$A$104,'Événements'!$H$5:$H$104)&amp;"",""))</f>
        <v/>
      </c>
      <c r="F13" s="8">
        <f>IF($A13="","",COUNTIF('Actions'!$B$5:$B$204,$A13))</f>
        <v/>
      </c>
      <c r="G13" s="8">
        <f>IF($A13="","",COUNTIFS('Actions'!$B$5:$B$204,$A13,'Actions'!$I$5:$I$204,"Terminé"))</f>
        <v/>
      </c>
      <c r="H13" s="9">
        <f>IF($A13="","",IFERROR($G13/$F13,""))</f>
        <v/>
      </c>
      <c r="I13" s="8">
        <f>IF($A13="","",COUNTIFS('Actions'!$B$5:$B$204,$A13,'Actions'!$Q$5:$Q$204,"En retard"))</f>
        <v/>
      </c>
      <c r="J13" s="10">
        <f>IF($A13="","",IFERROR(_xlfn.XLOOKUP($A13,'Événements'!$A$5:$A$104,'Événements'!$I$5:$I$104),""))</f>
        <v/>
      </c>
      <c r="K13" s="10">
        <f>IF($A13="","",SUMIFS('Actions'!$M$5:$M$204,'Actions'!$B$5:$B$204,$A13))</f>
        <v/>
      </c>
      <c r="L13" s="10">
        <f>IF($A13="","",IFERROR($J13-$K13,""))</f>
        <v/>
      </c>
    </row>
    <row r="14" ht="22" customHeight="1">
      <c r="A14" s="5" t="n"/>
      <c r="B14" s="11">
        <f>IF($A14="","",IFERROR(_xlfn.XLOOKUP($A14,'Événements'!$A$5:$A$104,'Événements'!$B$5:$B$104)&amp;"",""))</f>
        <v/>
      </c>
      <c r="C14" s="12">
        <f>IF($A14="","",IFERROR(IF(_xlfn.XLOOKUP($A14,'Événements'!$A$5:$A$104,'Événements'!$E$5:$E$104)=0,"",_xlfn.XLOOKUP($A14,'Événements'!$A$5:$A$104,'Événements'!$E$5:$E$104)),""))</f>
        <v/>
      </c>
      <c r="D14" s="12">
        <f>IF($A14="","",IFERROR(IF(_xlfn.XLOOKUP($A14,'Événements'!$A$5:$A$104,'Événements'!$F$5:$F$104)=0,"",_xlfn.XLOOKUP($A14,'Événements'!$A$5:$A$104,'Événements'!$F$5:$F$104)),""))</f>
        <v/>
      </c>
      <c r="E14" s="11">
        <f>IF($A14="","",IFERROR(_xlfn.XLOOKUP($A14,'Événements'!$A$5:$A$104,'Événements'!$H$5:$H$104)&amp;"",""))</f>
        <v/>
      </c>
      <c r="F14" s="13">
        <f>IF($A14="","",COUNTIF('Actions'!$B$5:$B$204,$A14))</f>
        <v/>
      </c>
      <c r="G14" s="13">
        <f>IF($A14="","",COUNTIFS('Actions'!$B$5:$B$204,$A14,'Actions'!$I$5:$I$204,"Terminé"))</f>
        <v/>
      </c>
      <c r="H14" s="14">
        <f>IF($A14="","",IFERROR($G14/$F14,""))</f>
        <v/>
      </c>
      <c r="I14" s="13">
        <f>IF($A14="","",COUNTIFS('Actions'!$B$5:$B$204,$A14,'Actions'!$Q$5:$Q$204,"En retard"))</f>
        <v/>
      </c>
      <c r="J14" s="15">
        <f>IF($A14="","",IFERROR(_xlfn.XLOOKUP($A14,'Événements'!$A$5:$A$104,'Événements'!$I$5:$I$104),""))</f>
        <v/>
      </c>
      <c r="K14" s="15">
        <f>IF($A14="","",SUMIFS('Actions'!$M$5:$M$204,'Actions'!$B$5:$B$204,$A14))</f>
        <v/>
      </c>
      <c r="L14" s="15">
        <f>IF($A14="","",IFERROR($J14-$K14,""))</f>
        <v/>
      </c>
    </row>
    <row r="15" ht="22" customHeight="1">
      <c r="A15" s="5" t="n"/>
      <c r="B15" s="6">
        <f>IF($A15="","",IFERROR(_xlfn.XLOOKUP($A15,'Événements'!$A$5:$A$104,'Événements'!$B$5:$B$104)&amp;"",""))</f>
        <v/>
      </c>
      <c r="C15" s="7">
        <f>IF($A15="","",IFERROR(IF(_xlfn.XLOOKUP($A15,'Événements'!$A$5:$A$104,'Événements'!$E$5:$E$104)=0,"",_xlfn.XLOOKUP($A15,'Événements'!$A$5:$A$104,'Événements'!$E$5:$E$104)),""))</f>
        <v/>
      </c>
      <c r="D15" s="7">
        <f>IF($A15="","",IFERROR(IF(_xlfn.XLOOKUP($A15,'Événements'!$A$5:$A$104,'Événements'!$F$5:$F$104)=0,"",_xlfn.XLOOKUP($A15,'Événements'!$A$5:$A$104,'Événements'!$F$5:$F$104)),""))</f>
        <v/>
      </c>
      <c r="E15" s="6">
        <f>IF($A15="","",IFERROR(_xlfn.XLOOKUP($A15,'Événements'!$A$5:$A$104,'Événements'!$H$5:$H$104)&amp;"",""))</f>
        <v/>
      </c>
      <c r="F15" s="8">
        <f>IF($A15="","",COUNTIF('Actions'!$B$5:$B$204,$A15))</f>
        <v/>
      </c>
      <c r="G15" s="8">
        <f>IF($A15="","",COUNTIFS('Actions'!$B$5:$B$204,$A15,'Actions'!$I$5:$I$204,"Terminé"))</f>
        <v/>
      </c>
      <c r="H15" s="9">
        <f>IF($A15="","",IFERROR($G15/$F15,""))</f>
        <v/>
      </c>
      <c r="I15" s="8">
        <f>IF($A15="","",COUNTIFS('Actions'!$B$5:$B$204,$A15,'Actions'!$Q$5:$Q$204,"En retard"))</f>
        <v/>
      </c>
      <c r="J15" s="10">
        <f>IF($A15="","",IFERROR(_xlfn.XLOOKUP($A15,'Événements'!$A$5:$A$104,'Événements'!$I$5:$I$104),""))</f>
        <v/>
      </c>
      <c r="K15" s="10">
        <f>IF($A15="","",SUMIFS('Actions'!$M$5:$M$204,'Actions'!$B$5:$B$204,$A15))</f>
        <v/>
      </c>
      <c r="L15" s="10">
        <f>IF($A15="","",IFERROR($J15-$K15,""))</f>
        <v/>
      </c>
    </row>
    <row r="16" ht="22" customHeight="1">
      <c r="A16" s="5" t="n"/>
      <c r="B16" s="11">
        <f>IF($A16="","",IFERROR(_xlfn.XLOOKUP($A16,'Événements'!$A$5:$A$104,'Événements'!$B$5:$B$104)&amp;"",""))</f>
        <v/>
      </c>
      <c r="C16" s="12">
        <f>IF($A16="","",IFERROR(IF(_xlfn.XLOOKUP($A16,'Événements'!$A$5:$A$104,'Événements'!$E$5:$E$104)=0,"",_xlfn.XLOOKUP($A16,'Événements'!$A$5:$A$104,'Événements'!$E$5:$E$104)),""))</f>
        <v/>
      </c>
      <c r="D16" s="12">
        <f>IF($A16="","",IFERROR(IF(_xlfn.XLOOKUP($A16,'Événements'!$A$5:$A$104,'Événements'!$F$5:$F$104)=0,"",_xlfn.XLOOKUP($A16,'Événements'!$A$5:$A$104,'Événements'!$F$5:$F$104)),""))</f>
        <v/>
      </c>
      <c r="E16" s="11">
        <f>IF($A16="","",IFERROR(_xlfn.XLOOKUP($A16,'Événements'!$A$5:$A$104,'Événements'!$H$5:$H$104)&amp;"",""))</f>
        <v/>
      </c>
      <c r="F16" s="13">
        <f>IF($A16="","",COUNTIF('Actions'!$B$5:$B$204,$A16))</f>
        <v/>
      </c>
      <c r="G16" s="13">
        <f>IF($A16="","",COUNTIFS('Actions'!$B$5:$B$204,$A16,'Actions'!$I$5:$I$204,"Terminé"))</f>
        <v/>
      </c>
      <c r="H16" s="14">
        <f>IF($A16="","",IFERROR($G16/$F16,""))</f>
        <v/>
      </c>
      <c r="I16" s="13">
        <f>IF($A16="","",COUNTIFS('Actions'!$B$5:$B$204,$A16,'Actions'!$Q$5:$Q$204,"En retard"))</f>
        <v/>
      </c>
      <c r="J16" s="15">
        <f>IF($A16="","",IFERROR(_xlfn.XLOOKUP($A16,'Événements'!$A$5:$A$104,'Événements'!$I$5:$I$104),""))</f>
        <v/>
      </c>
      <c r="K16" s="15">
        <f>IF($A16="","",SUMIFS('Actions'!$M$5:$M$204,'Actions'!$B$5:$B$204,$A16))</f>
        <v/>
      </c>
      <c r="L16" s="15">
        <f>IF($A16="","",IFERROR($J16-$K16,""))</f>
        <v/>
      </c>
    </row>
    <row r="17" ht="22" customHeight="1">
      <c r="A17" s="5" t="n"/>
      <c r="B17" s="6">
        <f>IF($A17="","",IFERROR(_xlfn.XLOOKUP($A17,'Événements'!$A$5:$A$104,'Événements'!$B$5:$B$104)&amp;"",""))</f>
        <v/>
      </c>
      <c r="C17" s="7">
        <f>IF($A17="","",IFERROR(IF(_xlfn.XLOOKUP($A17,'Événements'!$A$5:$A$104,'Événements'!$E$5:$E$104)=0,"",_xlfn.XLOOKUP($A17,'Événements'!$A$5:$A$104,'Événements'!$E$5:$E$104)),""))</f>
        <v/>
      </c>
      <c r="D17" s="7">
        <f>IF($A17="","",IFERROR(IF(_xlfn.XLOOKUP($A17,'Événements'!$A$5:$A$104,'Événements'!$F$5:$F$104)=0,"",_xlfn.XLOOKUP($A17,'Événements'!$A$5:$A$104,'Événements'!$F$5:$F$104)),""))</f>
        <v/>
      </c>
      <c r="E17" s="6">
        <f>IF($A17="","",IFERROR(_xlfn.XLOOKUP($A17,'Événements'!$A$5:$A$104,'Événements'!$H$5:$H$104)&amp;"",""))</f>
        <v/>
      </c>
      <c r="F17" s="8">
        <f>IF($A17="","",COUNTIF('Actions'!$B$5:$B$204,$A17))</f>
        <v/>
      </c>
      <c r="G17" s="8">
        <f>IF($A17="","",COUNTIFS('Actions'!$B$5:$B$204,$A17,'Actions'!$I$5:$I$204,"Terminé"))</f>
        <v/>
      </c>
      <c r="H17" s="9">
        <f>IF($A17="","",IFERROR($G17/$F17,""))</f>
        <v/>
      </c>
      <c r="I17" s="8">
        <f>IF($A17="","",COUNTIFS('Actions'!$B$5:$B$204,$A17,'Actions'!$Q$5:$Q$204,"En retard"))</f>
        <v/>
      </c>
      <c r="J17" s="10">
        <f>IF($A17="","",IFERROR(_xlfn.XLOOKUP($A17,'Événements'!$A$5:$A$104,'Événements'!$I$5:$I$104),""))</f>
        <v/>
      </c>
      <c r="K17" s="10">
        <f>IF($A17="","",SUMIFS('Actions'!$M$5:$M$204,'Actions'!$B$5:$B$204,$A17))</f>
        <v/>
      </c>
      <c r="L17" s="10">
        <f>IF($A17="","",IFERROR($J17-$K17,""))</f>
        <v/>
      </c>
    </row>
    <row r="18" ht="22" customHeight="1">
      <c r="A18" s="5" t="n"/>
      <c r="B18" s="11">
        <f>IF($A18="","",IFERROR(_xlfn.XLOOKUP($A18,'Événements'!$A$5:$A$104,'Événements'!$B$5:$B$104)&amp;"",""))</f>
        <v/>
      </c>
      <c r="C18" s="12">
        <f>IF($A18="","",IFERROR(IF(_xlfn.XLOOKUP($A18,'Événements'!$A$5:$A$104,'Événements'!$E$5:$E$104)=0,"",_xlfn.XLOOKUP($A18,'Événements'!$A$5:$A$104,'Événements'!$E$5:$E$104)),""))</f>
        <v/>
      </c>
      <c r="D18" s="12">
        <f>IF($A18="","",IFERROR(IF(_xlfn.XLOOKUP($A18,'Événements'!$A$5:$A$104,'Événements'!$F$5:$F$104)=0,"",_xlfn.XLOOKUP($A18,'Événements'!$A$5:$A$104,'Événements'!$F$5:$F$104)),""))</f>
        <v/>
      </c>
      <c r="E18" s="11">
        <f>IF($A18="","",IFERROR(_xlfn.XLOOKUP($A18,'Événements'!$A$5:$A$104,'Événements'!$H$5:$H$104)&amp;"",""))</f>
        <v/>
      </c>
      <c r="F18" s="13">
        <f>IF($A18="","",COUNTIF('Actions'!$B$5:$B$204,$A18))</f>
        <v/>
      </c>
      <c r="G18" s="13">
        <f>IF($A18="","",COUNTIFS('Actions'!$B$5:$B$204,$A18,'Actions'!$I$5:$I$204,"Terminé"))</f>
        <v/>
      </c>
      <c r="H18" s="14">
        <f>IF($A18="","",IFERROR($G18/$F18,""))</f>
        <v/>
      </c>
      <c r="I18" s="13">
        <f>IF($A18="","",COUNTIFS('Actions'!$B$5:$B$204,$A18,'Actions'!$Q$5:$Q$204,"En retard"))</f>
        <v/>
      </c>
      <c r="J18" s="15">
        <f>IF($A18="","",IFERROR(_xlfn.XLOOKUP($A18,'Événements'!$A$5:$A$104,'Événements'!$I$5:$I$104),""))</f>
        <v/>
      </c>
      <c r="K18" s="15">
        <f>IF($A18="","",SUMIFS('Actions'!$M$5:$M$204,'Actions'!$B$5:$B$204,$A18))</f>
        <v/>
      </c>
      <c r="L18" s="15">
        <f>IF($A18="","",IFERROR($J18-$K18,""))</f>
        <v/>
      </c>
    </row>
    <row r="19" ht="22" customHeight="1">
      <c r="A19" s="5" t="n"/>
      <c r="B19" s="6">
        <f>IF($A19="","",IFERROR(_xlfn.XLOOKUP($A19,'Événements'!$A$5:$A$104,'Événements'!$B$5:$B$104)&amp;"",""))</f>
        <v/>
      </c>
      <c r="C19" s="7">
        <f>IF($A19="","",IFERROR(IF(_xlfn.XLOOKUP($A19,'Événements'!$A$5:$A$104,'Événements'!$E$5:$E$104)=0,"",_xlfn.XLOOKUP($A19,'Événements'!$A$5:$A$104,'Événements'!$E$5:$E$104)),""))</f>
        <v/>
      </c>
      <c r="D19" s="7">
        <f>IF($A19="","",IFERROR(IF(_xlfn.XLOOKUP($A19,'Événements'!$A$5:$A$104,'Événements'!$F$5:$F$104)=0,"",_xlfn.XLOOKUP($A19,'Événements'!$A$5:$A$104,'Événements'!$F$5:$F$104)),""))</f>
        <v/>
      </c>
      <c r="E19" s="6">
        <f>IF($A19="","",IFERROR(_xlfn.XLOOKUP($A19,'Événements'!$A$5:$A$104,'Événements'!$H$5:$H$104)&amp;"",""))</f>
        <v/>
      </c>
      <c r="F19" s="8">
        <f>IF($A19="","",COUNTIF('Actions'!$B$5:$B$204,$A19))</f>
        <v/>
      </c>
      <c r="G19" s="8">
        <f>IF($A19="","",COUNTIFS('Actions'!$B$5:$B$204,$A19,'Actions'!$I$5:$I$204,"Terminé"))</f>
        <v/>
      </c>
      <c r="H19" s="9">
        <f>IF($A19="","",IFERROR($G19/$F19,""))</f>
        <v/>
      </c>
      <c r="I19" s="8">
        <f>IF($A19="","",COUNTIFS('Actions'!$B$5:$B$204,$A19,'Actions'!$Q$5:$Q$204,"En retard"))</f>
        <v/>
      </c>
      <c r="J19" s="10">
        <f>IF($A19="","",IFERROR(_xlfn.XLOOKUP($A19,'Événements'!$A$5:$A$104,'Événements'!$I$5:$I$104),""))</f>
        <v/>
      </c>
      <c r="K19" s="10">
        <f>IF($A19="","",SUMIFS('Actions'!$M$5:$M$204,'Actions'!$B$5:$B$204,$A19))</f>
        <v/>
      </c>
      <c r="L19" s="10">
        <f>IF($A19="","",IFERROR($J19-$K19,""))</f>
        <v/>
      </c>
    </row>
    <row r="20" ht="22" customHeight="1">
      <c r="A20" s="5" t="n"/>
      <c r="B20" s="11">
        <f>IF($A20="","",IFERROR(_xlfn.XLOOKUP($A20,'Événements'!$A$5:$A$104,'Événements'!$B$5:$B$104)&amp;"",""))</f>
        <v/>
      </c>
      <c r="C20" s="12">
        <f>IF($A20="","",IFERROR(IF(_xlfn.XLOOKUP($A20,'Événements'!$A$5:$A$104,'Événements'!$E$5:$E$104)=0,"",_xlfn.XLOOKUP($A20,'Événements'!$A$5:$A$104,'Événements'!$E$5:$E$104)),""))</f>
        <v/>
      </c>
      <c r="D20" s="12">
        <f>IF($A20="","",IFERROR(IF(_xlfn.XLOOKUP($A20,'Événements'!$A$5:$A$104,'Événements'!$F$5:$F$104)=0,"",_xlfn.XLOOKUP($A20,'Événements'!$A$5:$A$104,'Événements'!$F$5:$F$104)),""))</f>
        <v/>
      </c>
      <c r="E20" s="11">
        <f>IF($A20="","",IFERROR(_xlfn.XLOOKUP($A20,'Événements'!$A$5:$A$104,'Événements'!$H$5:$H$104)&amp;"",""))</f>
        <v/>
      </c>
      <c r="F20" s="13">
        <f>IF($A20="","",COUNTIF('Actions'!$B$5:$B$204,$A20))</f>
        <v/>
      </c>
      <c r="G20" s="13">
        <f>IF($A20="","",COUNTIFS('Actions'!$B$5:$B$204,$A20,'Actions'!$I$5:$I$204,"Terminé"))</f>
        <v/>
      </c>
      <c r="H20" s="14">
        <f>IF($A20="","",IFERROR($G20/$F20,""))</f>
        <v/>
      </c>
      <c r="I20" s="13">
        <f>IF($A20="","",COUNTIFS('Actions'!$B$5:$B$204,$A20,'Actions'!$Q$5:$Q$204,"En retard"))</f>
        <v/>
      </c>
      <c r="J20" s="15">
        <f>IF($A20="","",IFERROR(_xlfn.XLOOKUP($A20,'Événements'!$A$5:$A$104,'Événements'!$I$5:$I$104),""))</f>
        <v/>
      </c>
      <c r="K20" s="15">
        <f>IF($A20="","",SUMIFS('Actions'!$M$5:$M$204,'Actions'!$B$5:$B$204,$A20))</f>
        <v/>
      </c>
      <c r="L20" s="15">
        <f>IF($A20="","",IFERROR($J20-$K20,""))</f>
        <v/>
      </c>
    </row>
    <row r="21" ht="22" customHeight="1">
      <c r="A21" s="5" t="n"/>
      <c r="B21" s="6">
        <f>IF($A21="","",IFERROR(_xlfn.XLOOKUP($A21,'Événements'!$A$5:$A$104,'Événements'!$B$5:$B$104)&amp;"",""))</f>
        <v/>
      </c>
      <c r="C21" s="7">
        <f>IF($A21="","",IFERROR(IF(_xlfn.XLOOKUP($A21,'Événements'!$A$5:$A$104,'Événements'!$E$5:$E$104)=0,"",_xlfn.XLOOKUP($A21,'Événements'!$A$5:$A$104,'Événements'!$E$5:$E$104)),""))</f>
        <v/>
      </c>
      <c r="D21" s="7">
        <f>IF($A21="","",IFERROR(IF(_xlfn.XLOOKUP($A21,'Événements'!$A$5:$A$104,'Événements'!$F$5:$F$104)=0,"",_xlfn.XLOOKUP($A21,'Événements'!$A$5:$A$104,'Événements'!$F$5:$F$104)),""))</f>
        <v/>
      </c>
      <c r="E21" s="6">
        <f>IF($A21="","",IFERROR(_xlfn.XLOOKUP($A21,'Événements'!$A$5:$A$104,'Événements'!$H$5:$H$104)&amp;"",""))</f>
        <v/>
      </c>
      <c r="F21" s="8">
        <f>IF($A21="","",COUNTIF('Actions'!$B$5:$B$204,$A21))</f>
        <v/>
      </c>
      <c r="G21" s="8">
        <f>IF($A21="","",COUNTIFS('Actions'!$B$5:$B$204,$A21,'Actions'!$I$5:$I$204,"Terminé"))</f>
        <v/>
      </c>
      <c r="H21" s="9">
        <f>IF($A21="","",IFERROR($G21/$F21,""))</f>
        <v/>
      </c>
      <c r="I21" s="8">
        <f>IF($A21="","",COUNTIFS('Actions'!$B$5:$B$204,$A21,'Actions'!$Q$5:$Q$204,"En retard"))</f>
        <v/>
      </c>
      <c r="J21" s="10">
        <f>IF($A21="","",IFERROR(_xlfn.XLOOKUP($A21,'Événements'!$A$5:$A$104,'Événements'!$I$5:$I$104),""))</f>
        <v/>
      </c>
      <c r="K21" s="10">
        <f>IF($A21="","",SUMIFS('Actions'!$M$5:$M$204,'Actions'!$B$5:$B$204,$A21))</f>
        <v/>
      </c>
      <c r="L21" s="10">
        <f>IF($A21="","",IFERROR($J21-$K21,""))</f>
        <v/>
      </c>
    </row>
    <row r="22" ht="22" customHeight="1">
      <c r="A22" s="5" t="n"/>
      <c r="B22" s="11">
        <f>IF($A22="","",IFERROR(_xlfn.XLOOKUP($A22,'Événements'!$A$5:$A$104,'Événements'!$B$5:$B$104)&amp;"",""))</f>
        <v/>
      </c>
      <c r="C22" s="12">
        <f>IF($A22="","",IFERROR(IF(_xlfn.XLOOKUP($A22,'Événements'!$A$5:$A$104,'Événements'!$E$5:$E$104)=0,"",_xlfn.XLOOKUP($A22,'Événements'!$A$5:$A$104,'Événements'!$E$5:$E$104)),""))</f>
        <v/>
      </c>
      <c r="D22" s="12">
        <f>IF($A22="","",IFERROR(IF(_xlfn.XLOOKUP($A22,'Événements'!$A$5:$A$104,'Événements'!$F$5:$F$104)=0,"",_xlfn.XLOOKUP($A22,'Événements'!$A$5:$A$104,'Événements'!$F$5:$F$104)),""))</f>
        <v/>
      </c>
      <c r="E22" s="11">
        <f>IF($A22="","",IFERROR(_xlfn.XLOOKUP($A22,'Événements'!$A$5:$A$104,'Événements'!$H$5:$H$104)&amp;"",""))</f>
        <v/>
      </c>
      <c r="F22" s="13">
        <f>IF($A22="","",COUNTIF('Actions'!$B$5:$B$204,$A22))</f>
        <v/>
      </c>
      <c r="G22" s="13">
        <f>IF($A22="","",COUNTIFS('Actions'!$B$5:$B$204,$A22,'Actions'!$I$5:$I$204,"Terminé"))</f>
        <v/>
      </c>
      <c r="H22" s="14">
        <f>IF($A22="","",IFERROR($G22/$F22,""))</f>
        <v/>
      </c>
      <c r="I22" s="13">
        <f>IF($A22="","",COUNTIFS('Actions'!$B$5:$B$204,$A22,'Actions'!$Q$5:$Q$204,"En retard"))</f>
        <v/>
      </c>
      <c r="J22" s="15">
        <f>IF($A22="","",IFERROR(_xlfn.XLOOKUP($A22,'Événements'!$A$5:$A$104,'Événements'!$I$5:$I$104),""))</f>
        <v/>
      </c>
      <c r="K22" s="15">
        <f>IF($A22="","",SUMIFS('Actions'!$M$5:$M$204,'Actions'!$B$5:$B$204,$A22))</f>
        <v/>
      </c>
      <c r="L22" s="15">
        <f>IF($A22="","",IFERROR($J22-$K22,""))</f>
        <v/>
      </c>
    </row>
    <row r="23" ht="22" customHeight="1">
      <c r="A23" s="5" t="n"/>
      <c r="B23" s="6">
        <f>IF($A23="","",IFERROR(_xlfn.XLOOKUP($A23,'Événements'!$A$5:$A$104,'Événements'!$B$5:$B$104)&amp;"",""))</f>
        <v/>
      </c>
      <c r="C23" s="7">
        <f>IF($A23="","",IFERROR(IF(_xlfn.XLOOKUP($A23,'Événements'!$A$5:$A$104,'Événements'!$E$5:$E$104)=0,"",_xlfn.XLOOKUP($A23,'Événements'!$A$5:$A$104,'Événements'!$E$5:$E$104)),""))</f>
        <v/>
      </c>
      <c r="D23" s="7">
        <f>IF($A23="","",IFERROR(IF(_xlfn.XLOOKUP($A23,'Événements'!$A$5:$A$104,'Événements'!$F$5:$F$104)=0,"",_xlfn.XLOOKUP($A23,'Événements'!$A$5:$A$104,'Événements'!$F$5:$F$104)),""))</f>
        <v/>
      </c>
      <c r="E23" s="6">
        <f>IF($A23="","",IFERROR(_xlfn.XLOOKUP($A23,'Événements'!$A$5:$A$104,'Événements'!$H$5:$H$104)&amp;"",""))</f>
        <v/>
      </c>
      <c r="F23" s="8">
        <f>IF($A23="","",COUNTIF('Actions'!$B$5:$B$204,$A23))</f>
        <v/>
      </c>
      <c r="G23" s="8">
        <f>IF($A23="","",COUNTIFS('Actions'!$B$5:$B$204,$A23,'Actions'!$I$5:$I$204,"Terminé"))</f>
        <v/>
      </c>
      <c r="H23" s="9">
        <f>IF($A23="","",IFERROR($G23/$F23,""))</f>
        <v/>
      </c>
      <c r="I23" s="8">
        <f>IF($A23="","",COUNTIFS('Actions'!$B$5:$B$204,$A23,'Actions'!$Q$5:$Q$204,"En retard"))</f>
        <v/>
      </c>
      <c r="J23" s="10">
        <f>IF($A23="","",IFERROR(_xlfn.XLOOKUP($A23,'Événements'!$A$5:$A$104,'Événements'!$I$5:$I$104),""))</f>
        <v/>
      </c>
      <c r="K23" s="10">
        <f>IF($A23="","",SUMIFS('Actions'!$M$5:$M$204,'Actions'!$B$5:$B$204,$A23))</f>
        <v/>
      </c>
      <c r="L23" s="10">
        <f>IF($A23="","",IFERROR($J23-$K23,""))</f>
        <v/>
      </c>
    </row>
    <row r="24" ht="22" customHeight="1">
      <c r="A24" s="5" t="n"/>
      <c r="B24" s="11">
        <f>IF($A24="","",IFERROR(_xlfn.XLOOKUP($A24,'Événements'!$A$5:$A$104,'Événements'!$B$5:$B$104)&amp;"",""))</f>
        <v/>
      </c>
      <c r="C24" s="12">
        <f>IF($A24="","",IFERROR(IF(_xlfn.XLOOKUP($A24,'Événements'!$A$5:$A$104,'Événements'!$E$5:$E$104)=0,"",_xlfn.XLOOKUP($A24,'Événements'!$A$5:$A$104,'Événements'!$E$5:$E$104)),""))</f>
        <v/>
      </c>
      <c r="D24" s="12">
        <f>IF($A24="","",IFERROR(IF(_xlfn.XLOOKUP($A24,'Événements'!$A$5:$A$104,'Événements'!$F$5:$F$104)=0,"",_xlfn.XLOOKUP($A24,'Événements'!$A$5:$A$104,'Événements'!$F$5:$F$104)),""))</f>
        <v/>
      </c>
      <c r="E24" s="11">
        <f>IF($A24="","",IFERROR(_xlfn.XLOOKUP($A24,'Événements'!$A$5:$A$104,'Événements'!$H$5:$H$104)&amp;"",""))</f>
        <v/>
      </c>
      <c r="F24" s="13">
        <f>IF($A24="","",COUNTIF('Actions'!$B$5:$B$204,$A24))</f>
        <v/>
      </c>
      <c r="G24" s="13">
        <f>IF($A24="","",COUNTIFS('Actions'!$B$5:$B$204,$A24,'Actions'!$I$5:$I$204,"Terminé"))</f>
        <v/>
      </c>
      <c r="H24" s="14">
        <f>IF($A24="","",IFERROR($G24/$F24,""))</f>
        <v/>
      </c>
      <c r="I24" s="13">
        <f>IF($A24="","",COUNTIFS('Actions'!$B$5:$B$204,$A24,'Actions'!$Q$5:$Q$204,"En retard"))</f>
        <v/>
      </c>
      <c r="J24" s="15">
        <f>IF($A24="","",IFERROR(_xlfn.XLOOKUP($A24,'Événements'!$A$5:$A$104,'Événements'!$I$5:$I$104),""))</f>
        <v/>
      </c>
      <c r="K24" s="15">
        <f>IF($A24="","",SUMIFS('Actions'!$M$5:$M$204,'Actions'!$B$5:$B$204,$A24))</f>
        <v/>
      </c>
      <c r="L24" s="15">
        <f>IF($A24="","",IFERROR($J24-$K24,""))</f>
        <v/>
      </c>
    </row>
    <row r="25" ht="22" customHeight="1">
      <c r="A25" s="5" t="n"/>
      <c r="B25" s="6">
        <f>IF($A25="","",IFERROR(_xlfn.XLOOKUP($A25,'Événements'!$A$5:$A$104,'Événements'!$B$5:$B$104)&amp;"",""))</f>
        <v/>
      </c>
      <c r="C25" s="7">
        <f>IF($A25="","",IFERROR(IF(_xlfn.XLOOKUP($A25,'Événements'!$A$5:$A$104,'Événements'!$E$5:$E$104)=0,"",_xlfn.XLOOKUP($A25,'Événements'!$A$5:$A$104,'Événements'!$E$5:$E$104)),""))</f>
        <v/>
      </c>
      <c r="D25" s="7">
        <f>IF($A25="","",IFERROR(IF(_xlfn.XLOOKUP($A25,'Événements'!$A$5:$A$104,'Événements'!$F$5:$F$104)=0,"",_xlfn.XLOOKUP($A25,'Événements'!$A$5:$A$104,'Événements'!$F$5:$F$104)),""))</f>
        <v/>
      </c>
      <c r="E25" s="6">
        <f>IF($A25="","",IFERROR(_xlfn.XLOOKUP($A25,'Événements'!$A$5:$A$104,'Événements'!$H$5:$H$104)&amp;"",""))</f>
        <v/>
      </c>
      <c r="F25" s="8">
        <f>IF($A25="","",COUNTIF('Actions'!$B$5:$B$204,$A25))</f>
        <v/>
      </c>
      <c r="G25" s="8">
        <f>IF($A25="","",COUNTIFS('Actions'!$B$5:$B$204,$A25,'Actions'!$I$5:$I$204,"Terminé"))</f>
        <v/>
      </c>
      <c r="H25" s="9">
        <f>IF($A25="","",IFERROR($G25/$F25,""))</f>
        <v/>
      </c>
      <c r="I25" s="8">
        <f>IF($A25="","",COUNTIFS('Actions'!$B$5:$B$204,$A25,'Actions'!$Q$5:$Q$204,"En retard"))</f>
        <v/>
      </c>
      <c r="J25" s="10">
        <f>IF($A25="","",IFERROR(_xlfn.XLOOKUP($A25,'Événements'!$A$5:$A$104,'Événements'!$I$5:$I$104),""))</f>
        <v/>
      </c>
      <c r="K25" s="10">
        <f>IF($A25="","",SUMIFS('Actions'!$M$5:$M$204,'Actions'!$B$5:$B$204,$A25))</f>
        <v/>
      </c>
      <c r="L25" s="10">
        <f>IF($A25="","",IFERROR($J25-$K25,""))</f>
        <v/>
      </c>
    </row>
    <row r="26" ht="22" customHeight="1">
      <c r="A26" s="5" t="n"/>
      <c r="B26" s="11">
        <f>IF($A26="","",IFERROR(_xlfn.XLOOKUP($A26,'Événements'!$A$5:$A$104,'Événements'!$B$5:$B$104)&amp;"",""))</f>
        <v/>
      </c>
      <c r="C26" s="12">
        <f>IF($A26="","",IFERROR(IF(_xlfn.XLOOKUP($A26,'Événements'!$A$5:$A$104,'Événements'!$E$5:$E$104)=0,"",_xlfn.XLOOKUP($A26,'Événements'!$A$5:$A$104,'Événements'!$E$5:$E$104)),""))</f>
        <v/>
      </c>
      <c r="D26" s="12">
        <f>IF($A26="","",IFERROR(IF(_xlfn.XLOOKUP($A26,'Événements'!$A$5:$A$104,'Événements'!$F$5:$F$104)=0,"",_xlfn.XLOOKUP($A26,'Événements'!$A$5:$A$104,'Événements'!$F$5:$F$104)),""))</f>
        <v/>
      </c>
      <c r="E26" s="11">
        <f>IF($A26="","",IFERROR(_xlfn.XLOOKUP($A26,'Événements'!$A$5:$A$104,'Événements'!$H$5:$H$104)&amp;"",""))</f>
        <v/>
      </c>
      <c r="F26" s="13">
        <f>IF($A26="","",COUNTIF('Actions'!$B$5:$B$204,$A26))</f>
        <v/>
      </c>
      <c r="G26" s="13">
        <f>IF($A26="","",COUNTIFS('Actions'!$B$5:$B$204,$A26,'Actions'!$I$5:$I$204,"Terminé"))</f>
        <v/>
      </c>
      <c r="H26" s="14">
        <f>IF($A26="","",IFERROR($G26/$F26,""))</f>
        <v/>
      </c>
      <c r="I26" s="13">
        <f>IF($A26="","",COUNTIFS('Actions'!$B$5:$B$204,$A26,'Actions'!$Q$5:$Q$204,"En retard"))</f>
        <v/>
      </c>
      <c r="J26" s="15">
        <f>IF($A26="","",IFERROR(_xlfn.XLOOKUP($A26,'Événements'!$A$5:$A$104,'Événements'!$I$5:$I$104),""))</f>
        <v/>
      </c>
      <c r="K26" s="15">
        <f>IF($A26="","",SUMIFS('Actions'!$M$5:$M$204,'Actions'!$B$5:$B$204,$A26))</f>
        <v/>
      </c>
      <c r="L26" s="15">
        <f>IF($A26="","",IFERROR($J26-$K26,""))</f>
        <v/>
      </c>
    </row>
    <row r="27" ht="22" customHeight="1">
      <c r="A27" s="5" t="n"/>
      <c r="B27" s="6">
        <f>IF($A27="","",IFERROR(_xlfn.XLOOKUP($A27,'Événements'!$A$5:$A$104,'Événements'!$B$5:$B$104)&amp;"",""))</f>
        <v/>
      </c>
      <c r="C27" s="7">
        <f>IF($A27="","",IFERROR(IF(_xlfn.XLOOKUP($A27,'Événements'!$A$5:$A$104,'Événements'!$E$5:$E$104)=0,"",_xlfn.XLOOKUP($A27,'Événements'!$A$5:$A$104,'Événements'!$E$5:$E$104)),""))</f>
        <v/>
      </c>
      <c r="D27" s="7">
        <f>IF($A27="","",IFERROR(IF(_xlfn.XLOOKUP($A27,'Événements'!$A$5:$A$104,'Événements'!$F$5:$F$104)=0,"",_xlfn.XLOOKUP($A27,'Événements'!$A$5:$A$104,'Événements'!$F$5:$F$104)),""))</f>
        <v/>
      </c>
      <c r="E27" s="6">
        <f>IF($A27="","",IFERROR(_xlfn.XLOOKUP($A27,'Événements'!$A$5:$A$104,'Événements'!$H$5:$H$104)&amp;"",""))</f>
        <v/>
      </c>
      <c r="F27" s="8">
        <f>IF($A27="","",COUNTIF('Actions'!$B$5:$B$204,$A27))</f>
        <v/>
      </c>
      <c r="G27" s="8">
        <f>IF($A27="","",COUNTIFS('Actions'!$B$5:$B$204,$A27,'Actions'!$I$5:$I$204,"Terminé"))</f>
        <v/>
      </c>
      <c r="H27" s="9">
        <f>IF($A27="","",IFERROR($G27/$F27,""))</f>
        <v/>
      </c>
      <c r="I27" s="8">
        <f>IF($A27="","",COUNTIFS('Actions'!$B$5:$B$204,$A27,'Actions'!$Q$5:$Q$204,"En retard"))</f>
        <v/>
      </c>
      <c r="J27" s="10">
        <f>IF($A27="","",IFERROR(_xlfn.XLOOKUP($A27,'Événements'!$A$5:$A$104,'Événements'!$I$5:$I$104),""))</f>
        <v/>
      </c>
      <c r="K27" s="10">
        <f>IF($A27="","",SUMIFS('Actions'!$M$5:$M$204,'Actions'!$B$5:$B$204,$A27))</f>
        <v/>
      </c>
      <c r="L27" s="10">
        <f>IF($A27="","",IFERROR($J27-$K27,""))</f>
        <v/>
      </c>
    </row>
    <row r="28" ht="22" customHeight="1">
      <c r="A28" s="5" t="n"/>
      <c r="B28" s="11">
        <f>IF($A28="","",IFERROR(_xlfn.XLOOKUP($A28,'Événements'!$A$5:$A$104,'Événements'!$B$5:$B$104)&amp;"",""))</f>
        <v/>
      </c>
      <c r="C28" s="12">
        <f>IF($A28="","",IFERROR(IF(_xlfn.XLOOKUP($A28,'Événements'!$A$5:$A$104,'Événements'!$E$5:$E$104)=0,"",_xlfn.XLOOKUP($A28,'Événements'!$A$5:$A$104,'Événements'!$E$5:$E$104)),""))</f>
        <v/>
      </c>
      <c r="D28" s="12">
        <f>IF($A28="","",IFERROR(IF(_xlfn.XLOOKUP($A28,'Événements'!$A$5:$A$104,'Événements'!$F$5:$F$104)=0,"",_xlfn.XLOOKUP($A28,'Événements'!$A$5:$A$104,'Événements'!$F$5:$F$104)),""))</f>
        <v/>
      </c>
      <c r="E28" s="11">
        <f>IF($A28="","",IFERROR(_xlfn.XLOOKUP($A28,'Événements'!$A$5:$A$104,'Événements'!$H$5:$H$104)&amp;"",""))</f>
        <v/>
      </c>
      <c r="F28" s="13">
        <f>IF($A28="","",COUNTIF('Actions'!$B$5:$B$204,$A28))</f>
        <v/>
      </c>
      <c r="G28" s="13">
        <f>IF($A28="","",COUNTIFS('Actions'!$B$5:$B$204,$A28,'Actions'!$I$5:$I$204,"Terminé"))</f>
        <v/>
      </c>
      <c r="H28" s="14">
        <f>IF($A28="","",IFERROR($G28/$F28,""))</f>
        <v/>
      </c>
      <c r="I28" s="13">
        <f>IF($A28="","",COUNTIFS('Actions'!$B$5:$B$204,$A28,'Actions'!$Q$5:$Q$204,"En retard"))</f>
        <v/>
      </c>
      <c r="J28" s="15">
        <f>IF($A28="","",IFERROR(_xlfn.XLOOKUP($A28,'Événements'!$A$5:$A$104,'Événements'!$I$5:$I$104),""))</f>
        <v/>
      </c>
      <c r="K28" s="15">
        <f>IF($A28="","",SUMIFS('Actions'!$M$5:$M$204,'Actions'!$B$5:$B$204,$A28))</f>
        <v/>
      </c>
      <c r="L28" s="15">
        <f>IF($A28="","",IFERROR($J28-$K28,""))</f>
        <v/>
      </c>
    </row>
    <row r="29" ht="22" customHeight="1">
      <c r="A29" s="5" t="n"/>
      <c r="B29" s="6">
        <f>IF($A29="","",IFERROR(_xlfn.XLOOKUP($A29,'Événements'!$A$5:$A$104,'Événements'!$B$5:$B$104)&amp;"",""))</f>
        <v/>
      </c>
      <c r="C29" s="7">
        <f>IF($A29="","",IFERROR(IF(_xlfn.XLOOKUP($A29,'Événements'!$A$5:$A$104,'Événements'!$E$5:$E$104)=0,"",_xlfn.XLOOKUP($A29,'Événements'!$A$5:$A$104,'Événements'!$E$5:$E$104)),""))</f>
        <v/>
      </c>
      <c r="D29" s="7">
        <f>IF($A29="","",IFERROR(IF(_xlfn.XLOOKUP($A29,'Événements'!$A$5:$A$104,'Événements'!$F$5:$F$104)=0,"",_xlfn.XLOOKUP($A29,'Événements'!$A$5:$A$104,'Événements'!$F$5:$F$104)),""))</f>
        <v/>
      </c>
      <c r="E29" s="6">
        <f>IF($A29="","",IFERROR(_xlfn.XLOOKUP($A29,'Événements'!$A$5:$A$104,'Événements'!$H$5:$H$104)&amp;"",""))</f>
        <v/>
      </c>
      <c r="F29" s="8">
        <f>IF($A29="","",COUNTIF('Actions'!$B$5:$B$204,$A29))</f>
        <v/>
      </c>
      <c r="G29" s="8">
        <f>IF($A29="","",COUNTIFS('Actions'!$B$5:$B$204,$A29,'Actions'!$I$5:$I$204,"Terminé"))</f>
        <v/>
      </c>
      <c r="H29" s="9">
        <f>IF($A29="","",IFERROR($G29/$F29,""))</f>
        <v/>
      </c>
      <c r="I29" s="8">
        <f>IF($A29="","",COUNTIFS('Actions'!$B$5:$B$204,$A29,'Actions'!$Q$5:$Q$204,"En retard"))</f>
        <v/>
      </c>
      <c r="J29" s="10">
        <f>IF($A29="","",IFERROR(_xlfn.XLOOKUP($A29,'Événements'!$A$5:$A$104,'Événements'!$I$5:$I$104),""))</f>
        <v/>
      </c>
      <c r="K29" s="10">
        <f>IF($A29="","",SUMIFS('Actions'!$M$5:$M$204,'Actions'!$B$5:$B$204,$A29))</f>
        <v/>
      </c>
      <c r="L29" s="10">
        <f>IF($A29="","",IFERROR($J29-$K29,""))</f>
        <v/>
      </c>
    </row>
    <row r="30" ht="22" customHeight="1">
      <c r="A30" s="5" t="n"/>
      <c r="B30" s="11">
        <f>IF($A30="","",IFERROR(_xlfn.XLOOKUP($A30,'Événements'!$A$5:$A$104,'Événements'!$B$5:$B$104)&amp;"",""))</f>
        <v/>
      </c>
      <c r="C30" s="12">
        <f>IF($A30="","",IFERROR(IF(_xlfn.XLOOKUP($A30,'Événements'!$A$5:$A$104,'Événements'!$E$5:$E$104)=0,"",_xlfn.XLOOKUP($A30,'Événements'!$A$5:$A$104,'Événements'!$E$5:$E$104)),""))</f>
        <v/>
      </c>
      <c r="D30" s="12">
        <f>IF($A30="","",IFERROR(IF(_xlfn.XLOOKUP($A30,'Événements'!$A$5:$A$104,'Événements'!$F$5:$F$104)=0,"",_xlfn.XLOOKUP($A30,'Événements'!$A$5:$A$104,'Événements'!$F$5:$F$104)),""))</f>
        <v/>
      </c>
      <c r="E30" s="11">
        <f>IF($A30="","",IFERROR(_xlfn.XLOOKUP($A30,'Événements'!$A$5:$A$104,'Événements'!$H$5:$H$104)&amp;"",""))</f>
        <v/>
      </c>
      <c r="F30" s="13">
        <f>IF($A30="","",COUNTIF('Actions'!$B$5:$B$204,$A30))</f>
        <v/>
      </c>
      <c r="G30" s="13">
        <f>IF($A30="","",COUNTIFS('Actions'!$B$5:$B$204,$A30,'Actions'!$I$5:$I$204,"Terminé"))</f>
        <v/>
      </c>
      <c r="H30" s="14">
        <f>IF($A30="","",IFERROR($G30/$F30,""))</f>
        <v/>
      </c>
      <c r="I30" s="13">
        <f>IF($A30="","",COUNTIFS('Actions'!$B$5:$B$204,$A30,'Actions'!$Q$5:$Q$204,"En retard"))</f>
        <v/>
      </c>
      <c r="J30" s="15">
        <f>IF($A30="","",IFERROR(_xlfn.XLOOKUP($A30,'Événements'!$A$5:$A$104,'Événements'!$I$5:$I$104),""))</f>
        <v/>
      </c>
      <c r="K30" s="15">
        <f>IF($A30="","",SUMIFS('Actions'!$M$5:$M$204,'Actions'!$B$5:$B$204,$A30))</f>
        <v/>
      </c>
      <c r="L30" s="15">
        <f>IF($A30="","",IFERROR($J30-$K30,""))</f>
        <v/>
      </c>
    </row>
    <row r="31" ht="22" customHeight="1">
      <c r="A31" s="5" t="n"/>
      <c r="B31" s="6">
        <f>IF($A31="","",IFERROR(_xlfn.XLOOKUP($A31,'Événements'!$A$5:$A$104,'Événements'!$B$5:$B$104)&amp;"",""))</f>
        <v/>
      </c>
      <c r="C31" s="7">
        <f>IF($A31="","",IFERROR(IF(_xlfn.XLOOKUP($A31,'Événements'!$A$5:$A$104,'Événements'!$E$5:$E$104)=0,"",_xlfn.XLOOKUP($A31,'Événements'!$A$5:$A$104,'Événements'!$E$5:$E$104)),""))</f>
        <v/>
      </c>
      <c r="D31" s="7">
        <f>IF($A31="","",IFERROR(IF(_xlfn.XLOOKUP($A31,'Événements'!$A$5:$A$104,'Événements'!$F$5:$F$104)=0,"",_xlfn.XLOOKUP($A31,'Événements'!$A$5:$A$104,'Événements'!$F$5:$F$104)),""))</f>
        <v/>
      </c>
      <c r="E31" s="6">
        <f>IF($A31="","",IFERROR(_xlfn.XLOOKUP($A31,'Événements'!$A$5:$A$104,'Événements'!$H$5:$H$104)&amp;"",""))</f>
        <v/>
      </c>
      <c r="F31" s="8">
        <f>IF($A31="","",COUNTIF('Actions'!$B$5:$B$204,$A31))</f>
        <v/>
      </c>
      <c r="G31" s="8">
        <f>IF($A31="","",COUNTIFS('Actions'!$B$5:$B$204,$A31,'Actions'!$I$5:$I$204,"Terminé"))</f>
        <v/>
      </c>
      <c r="H31" s="9">
        <f>IF($A31="","",IFERROR($G31/$F31,""))</f>
        <v/>
      </c>
      <c r="I31" s="8">
        <f>IF($A31="","",COUNTIFS('Actions'!$B$5:$B$204,$A31,'Actions'!$Q$5:$Q$204,"En retard"))</f>
        <v/>
      </c>
      <c r="J31" s="10">
        <f>IF($A31="","",IFERROR(_xlfn.XLOOKUP($A31,'Événements'!$A$5:$A$104,'Événements'!$I$5:$I$104),""))</f>
        <v/>
      </c>
      <c r="K31" s="10">
        <f>IF($A31="","",SUMIFS('Actions'!$M$5:$M$204,'Actions'!$B$5:$B$204,$A31))</f>
        <v/>
      </c>
      <c r="L31" s="10">
        <f>IF($A31="","",IFERROR($J31-$K31,""))</f>
        <v/>
      </c>
    </row>
    <row r="32" ht="22" customHeight="1">
      <c r="A32" s="5" t="n"/>
      <c r="B32" s="11">
        <f>IF($A32="","",IFERROR(_xlfn.XLOOKUP($A32,'Événements'!$A$5:$A$104,'Événements'!$B$5:$B$104)&amp;"",""))</f>
        <v/>
      </c>
      <c r="C32" s="12">
        <f>IF($A32="","",IFERROR(IF(_xlfn.XLOOKUP($A32,'Événements'!$A$5:$A$104,'Événements'!$E$5:$E$104)=0,"",_xlfn.XLOOKUP($A32,'Événements'!$A$5:$A$104,'Événements'!$E$5:$E$104)),""))</f>
        <v/>
      </c>
      <c r="D32" s="12">
        <f>IF($A32="","",IFERROR(IF(_xlfn.XLOOKUP($A32,'Événements'!$A$5:$A$104,'Événements'!$F$5:$F$104)=0,"",_xlfn.XLOOKUP($A32,'Événements'!$A$5:$A$104,'Événements'!$F$5:$F$104)),""))</f>
        <v/>
      </c>
      <c r="E32" s="11">
        <f>IF($A32="","",IFERROR(_xlfn.XLOOKUP($A32,'Événements'!$A$5:$A$104,'Événements'!$H$5:$H$104)&amp;"",""))</f>
        <v/>
      </c>
      <c r="F32" s="13">
        <f>IF($A32="","",COUNTIF('Actions'!$B$5:$B$204,$A32))</f>
        <v/>
      </c>
      <c r="G32" s="13">
        <f>IF($A32="","",COUNTIFS('Actions'!$B$5:$B$204,$A32,'Actions'!$I$5:$I$204,"Terminé"))</f>
        <v/>
      </c>
      <c r="H32" s="14">
        <f>IF($A32="","",IFERROR($G32/$F32,""))</f>
        <v/>
      </c>
      <c r="I32" s="13">
        <f>IF($A32="","",COUNTIFS('Actions'!$B$5:$B$204,$A32,'Actions'!$Q$5:$Q$204,"En retard"))</f>
        <v/>
      </c>
      <c r="J32" s="15">
        <f>IF($A32="","",IFERROR(_xlfn.XLOOKUP($A32,'Événements'!$A$5:$A$104,'Événements'!$I$5:$I$104),""))</f>
        <v/>
      </c>
      <c r="K32" s="15">
        <f>IF($A32="","",SUMIFS('Actions'!$M$5:$M$204,'Actions'!$B$5:$B$204,$A32))</f>
        <v/>
      </c>
      <c r="L32" s="15">
        <f>IF($A32="","",IFERROR($J32-$K32,""))</f>
        <v/>
      </c>
    </row>
    <row r="33" ht="22" customHeight="1">
      <c r="A33" s="5" t="n"/>
      <c r="B33" s="6">
        <f>IF($A33="","",IFERROR(_xlfn.XLOOKUP($A33,'Événements'!$A$5:$A$104,'Événements'!$B$5:$B$104)&amp;"",""))</f>
        <v/>
      </c>
      <c r="C33" s="7">
        <f>IF($A33="","",IFERROR(IF(_xlfn.XLOOKUP($A33,'Événements'!$A$5:$A$104,'Événements'!$E$5:$E$104)=0,"",_xlfn.XLOOKUP($A33,'Événements'!$A$5:$A$104,'Événements'!$E$5:$E$104)),""))</f>
        <v/>
      </c>
      <c r="D33" s="7">
        <f>IF($A33="","",IFERROR(IF(_xlfn.XLOOKUP($A33,'Événements'!$A$5:$A$104,'Événements'!$F$5:$F$104)=0,"",_xlfn.XLOOKUP($A33,'Événements'!$A$5:$A$104,'Événements'!$F$5:$F$104)),""))</f>
        <v/>
      </c>
      <c r="E33" s="6">
        <f>IF($A33="","",IFERROR(_xlfn.XLOOKUP($A33,'Événements'!$A$5:$A$104,'Événements'!$H$5:$H$104)&amp;"",""))</f>
        <v/>
      </c>
      <c r="F33" s="8">
        <f>IF($A33="","",COUNTIF('Actions'!$B$5:$B$204,$A33))</f>
        <v/>
      </c>
      <c r="G33" s="8">
        <f>IF($A33="","",COUNTIFS('Actions'!$B$5:$B$204,$A33,'Actions'!$I$5:$I$204,"Terminé"))</f>
        <v/>
      </c>
      <c r="H33" s="9">
        <f>IF($A33="","",IFERROR($G33/$F33,""))</f>
        <v/>
      </c>
      <c r="I33" s="8">
        <f>IF($A33="","",COUNTIFS('Actions'!$B$5:$B$204,$A33,'Actions'!$Q$5:$Q$204,"En retard"))</f>
        <v/>
      </c>
      <c r="J33" s="10">
        <f>IF($A33="","",IFERROR(_xlfn.XLOOKUP($A33,'Événements'!$A$5:$A$104,'Événements'!$I$5:$I$104),""))</f>
        <v/>
      </c>
      <c r="K33" s="10">
        <f>IF($A33="","",SUMIFS('Actions'!$M$5:$M$204,'Actions'!$B$5:$B$204,$A33))</f>
        <v/>
      </c>
      <c r="L33" s="10">
        <f>IF($A33="","",IFERROR($J33-$K33,""))</f>
        <v/>
      </c>
    </row>
    <row r="34" ht="22" customHeight="1">
      <c r="A34" s="5" t="n"/>
      <c r="B34" s="11">
        <f>IF($A34="","",IFERROR(_xlfn.XLOOKUP($A34,'Événements'!$A$5:$A$104,'Événements'!$B$5:$B$104)&amp;"",""))</f>
        <v/>
      </c>
      <c r="C34" s="12">
        <f>IF($A34="","",IFERROR(IF(_xlfn.XLOOKUP($A34,'Événements'!$A$5:$A$104,'Événements'!$E$5:$E$104)=0,"",_xlfn.XLOOKUP($A34,'Événements'!$A$5:$A$104,'Événements'!$E$5:$E$104)),""))</f>
        <v/>
      </c>
      <c r="D34" s="12">
        <f>IF($A34="","",IFERROR(IF(_xlfn.XLOOKUP($A34,'Événements'!$A$5:$A$104,'Événements'!$F$5:$F$104)=0,"",_xlfn.XLOOKUP($A34,'Événements'!$A$5:$A$104,'Événements'!$F$5:$F$104)),""))</f>
        <v/>
      </c>
      <c r="E34" s="11">
        <f>IF($A34="","",IFERROR(_xlfn.XLOOKUP($A34,'Événements'!$A$5:$A$104,'Événements'!$H$5:$H$104)&amp;"",""))</f>
        <v/>
      </c>
      <c r="F34" s="13">
        <f>IF($A34="","",COUNTIF('Actions'!$B$5:$B$204,$A34))</f>
        <v/>
      </c>
      <c r="G34" s="13">
        <f>IF($A34="","",COUNTIFS('Actions'!$B$5:$B$204,$A34,'Actions'!$I$5:$I$204,"Terminé"))</f>
        <v/>
      </c>
      <c r="H34" s="14">
        <f>IF($A34="","",IFERROR($G34/$F34,""))</f>
        <v/>
      </c>
      <c r="I34" s="13">
        <f>IF($A34="","",COUNTIFS('Actions'!$B$5:$B$204,$A34,'Actions'!$Q$5:$Q$204,"En retard"))</f>
        <v/>
      </c>
      <c r="J34" s="15">
        <f>IF($A34="","",IFERROR(_xlfn.XLOOKUP($A34,'Événements'!$A$5:$A$104,'Événements'!$I$5:$I$104),""))</f>
        <v/>
      </c>
      <c r="K34" s="15">
        <f>IF($A34="","",SUMIFS('Actions'!$M$5:$M$204,'Actions'!$B$5:$B$204,$A34))</f>
        <v/>
      </c>
      <c r="L34" s="15">
        <f>IF($A34="","",IFERROR($J34-$K34,""))</f>
        <v/>
      </c>
    </row>
    <row r="35" ht="22" customHeight="1">
      <c r="A35" s="5" t="n"/>
      <c r="B35" s="6">
        <f>IF($A35="","",IFERROR(_xlfn.XLOOKUP($A35,'Événements'!$A$5:$A$104,'Événements'!$B$5:$B$104)&amp;"",""))</f>
        <v/>
      </c>
      <c r="C35" s="7">
        <f>IF($A35="","",IFERROR(IF(_xlfn.XLOOKUP($A35,'Événements'!$A$5:$A$104,'Événements'!$E$5:$E$104)=0,"",_xlfn.XLOOKUP($A35,'Événements'!$A$5:$A$104,'Événements'!$E$5:$E$104)),""))</f>
        <v/>
      </c>
      <c r="D35" s="7">
        <f>IF($A35="","",IFERROR(IF(_xlfn.XLOOKUP($A35,'Événements'!$A$5:$A$104,'Événements'!$F$5:$F$104)=0,"",_xlfn.XLOOKUP($A35,'Événements'!$A$5:$A$104,'Événements'!$F$5:$F$104)),""))</f>
        <v/>
      </c>
      <c r="E35" s="6">
        <f>IF($A35="","",IFERROR(_xlfn.XLOOKUP($A35,'Événements'!$A$5:$A$104,'Événements'!$H$5:$H$104)&amp;"",""))</f>
        <v/>
      </c>
      <c r="F35" s="8">
        <f>IF($A35="","",COUNTIF('Actions'!$B$5:$B$204,$A35))</f>
        <v/>
      </c>
      <c r="G35" s="8">
        <f>IF($A35="","",COUNTIFS('Actions'!$B$5:$B$204,$A35,'Actions'!$I$5:$I$204,"Terminé"))</f>
        <v/>
      </c>
      <c r="H35" s="9">
        <f>IF($A35="","",IFERROR($G35/$F35,""))</f>
        <v/>
      </c>
      <c r="I35" s="8">
        <f>IF($A35="","",COUNTIFS('Actions'!$B$5:$B$204,$A35,'Actions'!$Q$5:$Q$204,"En retard"))</f>
        <v/>
      </c>
      <c r="J35" s="10">
        <f>IF($A35="","",IFERROR(_xlfn.XLOOKUP($A35,'Événements'!$A$5:$A$104,'Événements'!$I$5:$I$104),""))</f>
        <v/>
      </c>
      <c r="K35" s="10">
        <f>IF($A35="","",SUMIFS('Actions'!$M$5:$M$204,'Actions'!$B$5:$B$204,$A35))</f>
        <v/>
      </c>
      <c r="L35" s="10">
        <f>IF($A35="","",IFERROR($J35-$K35,""))</f>
        <v/>
      </c>
    </row>
    <row r="36" ht="22" customHeight="1">
      <c r="A36" s="5" t="n"/>
      <c r="B36" s="11">
        <f>IF($A36="","",IFERROR(_xlfn.XLOOKUP($A36,'Événements'!$A$5:$A$104,'Événements'!$B$5:$B$104)&amp;"",""))</f>
        <v/>
      </c>
      <c r="C36" s="12">
        <f>IF($A36="","",IFERROR(IF(_xlfn.XLOOKUP($A36,'Événements'!$A$5:$A$104,'Événements'!$E$5:$E$104)=0,"",_xlfn.XLOOKUP($A36,'Événements'!$A$5:$A$104,'Événements'!$E$5:$E$104)),""))</f>
        <v/>
      </c>
      <c r="D36" s="12">
        <f>IF($A36="","",IFERROR(IF(_xlfn.XLOOKUP($A36,'Événements'!$A$5:$A$104,'Événements'!$F$5:$F$104)=0,"",_xlfn.XLOOKUP($A36,'Événements'!$A$5:$A$104,'Événements'!$F$5:$F$104)),""))</f>
        <v/>
      </c>
      <c r="E36" s="11">
        <f>IF($A36="","",IFERROR(_xlfn.XLOOKUP($A36,'Événements'!$A$5:$A$104,'Événements'!$H$5:$H$104)&amp;"",""))</f>
        <v/>
      </c>
      <c r="F36" s="13">
        <f>IF($A36="","",COUNTIF('Actions'!$B$5:$B$204,$A36))</f>
        <v/>
      </c>
      <c r="G36" s="13">
        <f>IF($A36="","",COUNTIFS('Actions'!$B$5:$B$204,$A36,'Actions'!$I$5:$I$204,"Terminé"))</f>
        <v/>
      </c>
      <c r="H36" s="14">
        <f>IF($A36="","",IFERROR($G36/$F36,""))</f>
        <v/>
      </c>
      <c r="I36" s="13">
        <f>IF($A36="","",COUNTIFS('Actions'!$B$5:$B$204,$A36,'Actions'!$Q$5:$Q$204,"En retard"))</f>
        <v/>
      </c>
      <c r="J36" s="15">
        <f>IF($A36="","",IFERROR(_xlfn.XLOOKUP($A36,'Événements'!$A$5:$A$104,'Événements'!$I$5:$I$104),""))</f>
        <v/>
      </c>
      <c r="K36" s="15">
        <f>IF($A36="","",SUMIFS('Actions'!$M$5:$M$204,'Actions'!$B$5:$B$204,$A36))</f>
        <v/>
      </c>
      <c r="L36" s="15">
        <f>IF($A36="","",IFERROR($J36-$K36,""))</f>
        <v/>
      </c>
    </row>
    <row r="37" ht="22" customHeight="1">
      <c r="A37" s="5" t="n"/>
      <c r="B37" s="6">
        <f>IF($A37="","",IFERROR(_xlfn.XLOOKUP($A37,'Événements'!$A$5:$A$104,'Événements'!$B$5:$B$104)&amp;"",""))</f>
        <v/>
      </c>
      <c r="C37" s="7">
        <f>IF($A37="","",IFERROR(IF(_xlfn.XLOOKUP($A37,'Événements'!$A$5:$A$104,'Événements'!$E$5:$E$104)=0,"",_xlfn.XLOOKUP($A37,'Événements'!$A$5:$A$104,'Événements'!$E$5:$E$104)),""))</f>
        <v/>
      </c>
      <c r="D37" s="7">
        <f>IF($A37="","",IFERROR(IF(_xlfn.XLOOKUP($A37,'Événements'!$A$5:$A$104,'Événements'!$F$5:$F$104)=0,"",_xlfn.XLOOKUP($A37,'Événements'!$A$5:$A$104,'Événements'!$F$5:$F$104)),""))</f>
        <v/>
      </c>
      <c r="E37" s="6">
        <f>IF($A37="","",IFERROR(_xlfn.XLOOKUP($A37,'Événements'!$A$5:$A$104,'Événements'!$H$5:$H$104)&amp;"",""))</f>
        <v/>
      </c>
      <c r="F37" s="8">
        <f>IF($A37="","",COUNTIF('Actions'!$B$5:$B$204,$A37))</f>
        <v/>
      </c>
      <c r="G37" s="8">
        <f>IF($A37="","",COUNTIFS('Actions'!$B$5:$B$204,$A37,'Actions'!$I$5:$I$204,"Terminé"))</f>
        <v/>
      </c>
      <c r="H37" s="9">
        <f>IF($A37="","",IFERROR($G37/$F37,""))</f>
        <v/>
      </c>
      <c r="I37" s="8">
        <f>IF($A37="","",COUNTIFS('Actions'!$B$5:$B$204,$A37,'Actions'!$Q$5:$Q$204,"En retard"))</f>
        <v/>
      </c>
      <c r="J37" s="10">
        <f>IF($A37="","",IFERROR(_xlfn.XLOOKUP($A37,'Événements'!$A$5:$A$104,'Événements'!$I$5:$I$104),""))</f>
        <v/>
      </c>
      <c r="K37" s="10">
        <f>IF($A37="","",SUMIFS('Actions'!$M$5:$M$204,'Actions'!$B$5:$B$204,$A37))</f>
        <v/>
      </c>
      <c r="L37" s="10">
        <f>IF($A37="","",IFERROR($J37-$K37,""))</f>
        <v/>
      </c>
    </row>
    <row r="38" ht="22" customHeight="1">
      <c r="A38" s="5" t="n"/>
      <c r="B38" s="11">
        <f>IF($A38="","",IFERROR(_xlfn.XLOOKUP($A38,'Événements'!$A$5:$A$104,'Événements'!$B$5:$B$104)&amp;"",""))</f>
        <v/>
      </c>
      <c r="C38" s="12">
        <f>IF($A38="","",IFERROR(IF(_xlfn.XLOOKUP($A38,'Événements'!$A$5:$A$104,'Événements'!$E$5:$E$104)=0,"",_xlfn.XLOOKUP($A38,'Événements'!$A$5:$A$104,'Événements'!$E$5:$E$104)),""))</f>
        <v/>
      </c>
      <c r="D38" s="12">
        <f>IF($A38="","",IFERROR(IF(_xlfn.XLOOKUP($A38,'Événements'!$A$5:$A$104,'Événements'!$F$5:$F$104)=0,"",_xlfn.XLOOKUP($A38,'Événements'!$A$5:$A$104,'Événements'!$F$5:$F$104)),""))</f>
        <v/>
      </c>
      <c r="E38" s="11">
        <f>IF($A38="","",IFERROR(_xlfn.XLOOKUP($A38,'Événements'!$A$5:$A$104,'Événements'!$H$5:$H$104)&amp;"",""))</f>
        <v/>
      </c>
      <c r="F38" s="13">
        <f>IF($A38="","",COUNTIF('Actions'!$B$5:$B$204,$A38))</f>
        <v/>
      </c>
      <c r="G38" s="13">
        <f>IF($A38="","",COUNTIFS('Actions'!$B$5:$B$204,$A38,'Actions'!$I$5:$I$204,"Terminé"))</f>
        <v/>
      </c>
      <c r="H38" s="14">
        <f>IF($A38="","",IFERROR($G38/$F38,""))</f>
        <v/>
      </c>
      <c r="I38" s="13">
        <f>IF($A38="","",COUNTIFS('Actions'!$B$5:$B$204,$A38,'Actions'!$Q$5:$Q$204,"En retard"))</f>
        <v/>
      </c>
      <c r="J38" s="15">
        <f>IF($A38="","",IFERROR(_xlfn.XLOOKUP($A38,'Événements'!$A$5:$A$104,'Événements'!$I$5:$I$104),""))</f>
        <v/>
      </c>
      <c r="K38" s="15">
        <f>IF($A38="","",SUMIFS('Actions'!$M$5:$M$204,'Actions'!$B$5:$B$204,$A38))</f>
        <v/>
      </c>
      <c r="L38" s="15">
        <f>IF($A38="","",IFERROR($J38-$K38,""))</f>
        <v/>
      </c>
    </row>
    <row r="39" ht="22" customHeight="1">
      <c r="A39" s="5" t="n"/>
      <c r="B39" s="6">
        <f>IF($A39="","",IFERROR(_xlfn.XLOOKUP($A39,'Événements'!$A$5:$A$104,'Événements'!$B$5:$B$104)&amp;"",""))</f>
        <v/>
      </c>
      <c r="C39" s="7">
        <f>IF($A39="","",IFERROR(IF(_xlfn.XLOOKUP($A39,'Événements'!$A$5:$A$104,'Événements'!$E$5:$E$104)=0,"",_xlfn.XLOOKUP($A39,'Événements'!$A$5:$A$104,'Événements'!$E$5:$E$104)),""))</f>
        <v/>
      </c>
      <c r="D39" s="7">
        <f>IF($A39="","",IFERROR(IF(_xlfn.XLOOKUP($A39,'Événements'!$A$5:$A$104,'Événements'!$F$5:$F$104)=0,"",_xlfn.XLOOKUP($A39,'Événements'!$A$5:$A$104,'Événements'!$F$5:$F$104)),""))</f>
        <v/>
      </c>
      <c r="E39" s="6">
        <f>IF($A39="","",IFERROR(_xlfn.XLOOKUP($A39,'Événements'!$A$5:$A$104,'Événements'!$H$5:$H$104)&amp;"",""))</f>
        <v/>
      </c>
      <c r="F39" s="8">
        <f>IF($A39="","",COUNTIF('Actions'!$B$5:$B$204,$A39))</f>
        <v/>
      </c>
      <c r="G39" s="8">
        <f>IF($A39="","",COUNTIFS('Actions'!$B$5:$B$204,$A39,'Actions'!$I$5:$I$204,"Terminé"))</f>
        <v/>
      </c>
      <c r="H39" s="9">
        <f>IF($A39="","",IFERROR($G39/$F39,""))</f>
        <v/>
      </c>
      <c r="I39" s="8">
        <f>IF($A39="","",COUNTIFS('Actions'!$B$5:$B$204,$A39,'Actions'!$Q$5:$Q$204,"En retard"))</f>
        <v/>
      </c>
      <c r="J39" s="10">
        <f>IF($A39="","",IFERROR(_xlfn.XLOOKUP($A39,'Événements'!$A$5:$A$104,'Événements'!$I$5:$I$104),""))</f>
        <v/>
      </c>
      <c r="K39" s="10">
        <f>IF($A39="","",SUMIFS('Actions'!$M$5:$M$204,'Actions'!$B$5:$B$204,$A39))</f>
        <v/>
      </c>
      <c r="L39" s="10">
        <f>IF($A39="","",IFERROR($J39-$K39,""))</f>
        <v/>
      </c>
    </row>
    <row r="40" ht="22" customHeight="1">
      <c r="A40" s="5" t="n"/>
      <c r="B40" s="11">
        <f>IF($A40="","",IFERROR(_xlfn.XLOOKUP($A40,'Événements'!$A$5:$A$104,'Événements'!$B$5:$B$104)&amp;"",""))</f>
        <v/>
      </c>
      <c r="C40" s="12">
        <f>IF($A40="","",IFERROR(IF(_xlfn.XLOOKUP($A40,'Événements'!$A$5:$A$104,'Événements'!$E$5:$E$104)=0,"",_xlfn.XLOOKUP($A40,'Événements'!$A$5:$A$104,'Événements'!$E$5:$E$104)),""))</f>
        <v/>
      </c>
      <c r="D40" s="12">
        <f>IF($A40="","",IFERROR(IF(_xlfn.XLOOKUP($A40,'Événements'!$A$5:$A$104,'Événements'!$F$5:$F$104)=0,"",_xlfn.XLOOKUP($A40,'Événements'!$A$5:$A$104,'Événements'!$F$5:$F$104)),""))</f>
        <v/>
      </c>
      <c r="E40" s="11">
        <f>IF($A40="","",IFERROR(_xlfn.XLOOKUP($A40,'Événements'!$A$5:$A$104,'Événements'!$H$5:$H$104)&amp;"",""))</f>
        <v/>
      </c>
      <c r="F40" s="13">
        <f>IF($A40="","",COUNTIF('Actions'!$B$5:$B$204,$A40))</f>
        <v/>
      </c>
      <c r="G40" s="13">
        <f>IF($A40="","",COUNTIFS('Actions'!$B$5:$B$204,$A40,'Actions'!$I$5:$I$204,"Terminé"))</f>
        <v/>
      </c>
      <c r="H40" s="14">
        <f>IF($A40="","",IFERROR($G40/$F40,""))</f>
        <v/>
      </c>
      <c r="I40" s="13">
        <f>IF($A40="","",COUNTIFS('Actions'!$B$5:$B$204,$A40,'Actions'!$Q$5:$Q$204,"En retard"))</f>
        <v/>
      </c>
      <c r="J40" s="15">
        <f>IF($A40="","",IFERROR(_xlfn.XLOOKUP($A40,'Événements'!$A$5:$A$104,'Événements'!$I$5:$I$104),""))</f>
        <v/>
      </c>
      <c r="K40" s="15">
        <f>IF($A40="","",SUMIFS('Actions'!$M$5:$M$204,'Actions'!$B$5:$B$204,$A40))</f>
        <v/>
      </c>
      <c r="L40" s="15">
        <f>IF($A40="","",IFERROR($J40-$K40,""))</f>
        <v/>
      </c>
    </row>
    <row r="41" ht="22" customHeight="1">
      <c r="A41" s="5" t="n"/>
      <c r="B41" s="6">
        <f>IF($A41="","",IFERROR(_xlfn.XLOOKUP($A41,'Événements'!$A$5:$A$104,'Événements'!$B$5:$B$104)&amp;"",""))</f>
        <v/>
      </c>
      <c r="C41" s="7">
        <f>IF($A41="","",IFERROR(IF(_xlfn.XLOOKUP($A41,'Événements'!$A$5:$A$104,'Événements'!$E$5:$E$104)=0,"",_xlfn.XLOOKUP($A41,'Événements'!$A$5:$A$104,'Événements'!$E$5:$E$104)),""))</f>
        <v/>
      </c>
      <c r="D41" s="7">
        <f>IF($A41="","",IFERROR(IF(_xlfn.XLOOKUP($A41,'Événements'!$A$5:$A$104,'Événements'!$F$5:$F$104)=0,"",_xlfn.XLOOKUP($A41,'Événements'!$A$5:$A$104,'Événements'!$F$5:$F$104)),""))</f>
        <v/>
      </c>
      <c r="E41" s="6">
        <f>IF($A41="","",IFERROR(_xlfn.XLOOKUP($A41,'Événements'!$A$5:$A$104,'Événements'!$H$5:$H$104)&amp;"",""))</f>
        <v/>
      </c>
      <c r="F41" s="8">
        <f>IF($A41="","",COUNTIF('Actions'!$B$5:$B$204,$A41))</f>
        <v/>
      </c>
      <c r="G41" s="8">
        <f>IF($A41="","",COUNTIFS('Actions'!$B$5:$B$204,$A41,'Actions'!$I$5:$I$204,"Terminé"))</f>
        <v/>
      </c>
      <c r="H41" s="9">
        <f>IF($A41="","",IFERROR($G41/$F41,""))</f>
        <v/>
      </c>
      <c r="I41" s="8">
        <f>IF($A41="","",COUNTIFS('Actions'!$B$5:$B$204,$A41,'Actions'!$Q$5:$Q$204,"En retard"))</f>
        <v/>
      </c>
      <c r="J41" s="10">
        <f>IF($A41="","",IFERROR(_xlfn.XLOOKUP($A41,'Événements'!$A$5:$A$104,'Événements'!$I$5:$I$104),""))</f>
        <v/>
      </c>
      <c r="K41" s="10">
        <f>IF($A41="","",SUMIFS('Actions'!$M$5:$M$204,'Actions'!$B$5:$B$204,$A41))</f>
        <v/>
      </c>
      <c r="L41" s="10">
        <f>IF($A41="","",IFERROR($J41-$K41,""))</f>
        <v/>
      </c>
    </row>
    <row r="42" ht="22" customHeight="1">
      <c r="A42" s="5" t="n"/>
      <c r="B42" s="11">
        <f>IF($A42="","",IFERROR(_xlfn.XLOOKUP($A42,'Événements'!$A$5:$A$104,'Événements'!$B$5:$B$104)&amp;"",""))</f>
        <v/>
      </c>
      <c r="C42" s="12">
        <f>IF($A42="","",IFERROR(IF(_xlfn.XLOOKUP($A42,'Événements'!$A$5:$A$104,'Événements'!$E$5:$E$104)=0,"",_xlfn.XLOOKUP($A42,'Événements'!$A$5:$A$104,'Événements'!$E$5:$E$104)),""))</f>
        <v/>
      </c>
      <c r="D42" s="12">
        <f>IF($A42="","",IFERROR(IF(_xlfn.XLOOKUP($A42,'Événements'!$A$5:$A$104,'Événements'!$F$5:$F$104)=0,"",_xlfn.XLOOKUP($A42,'Événements'!$A$5:$A$104,'Événements'!$F$5:$F$104)),""))</f>
        <v/>
      </c>
      <c r="E42" s="11">
        <f>IF($A42="","",IFERROR(_xlfn.XLOOKUP($A42,'Événements'!$A$5:$A$104,'Événements'!$H$5:$H$104)&amp;"",""))</f>
        <v/>
      </c>
      <c r="F42" s="13">
        <f>IF($A42="","",COUNTIF('Actions'!$B$5:$B$204,$A42))</f>
        <v/>
      </c>
      <c r="G42" s="13">
        <f>IF($A42="","",COUNTIFS('Actions'!$B$5:$B$204,$A42,'Actions'!$I$5:$I$204,"Terminé"))</f>
        <v/>
      </c>
      <c r="H42" s="14">
        <f>IF($A42="","",IFERROR($G42/$F42,""))</f>
        <v/>
      </c>
      <c r="I42" s="13">
        <f>IF($A42="","",COUNTIFS('Actions'!$B$5:$B$204,$A42,'Actions'!$Q$5:$Q$204,"En retard"))</f>
        <v/>
      </c>
      <c r="J42" s="15">
        <f>IF($A42="","",IFERROR(_xlfn.XLOOKUP($A42,'Événements'!$A$5:$A$104,'Événements'!$I$5:$I$104),""))</f>
        <v/>
      </c>
      <c r="K42" s="15">
        <f>IF($A42="","",SUMIFS('Actions'!$M$5:$M$204,'Actions'!$B$5:$B$204,$A42))</f>
        <v/>
      </c>
      <c r="L42" s="15">
        <f>IF($A42="","",IFERROR($J42-$K42,""))</f>
        <v/>
      </c>
    </row>
    <row r="43" ht="22" customHeight="1">
      <c r="A43" s="5" t="n"/>
      <c r="B43" s="6">
        <f>IF($A43="","",IFERROR(_xlfn.XLOOKUP($A43,'Événements'!$A$5:$A$104,'Événements'!$B$5:$B$104)&amp;"",""))</f>
        <v/>
      </c>
      <c r="C43" s="7">
        <f>IF($A43="","",IFERROR(IF(_xlfn.XLOOKUP($A43,'Événements'!$A$5:$A$104,'Événements'!$E$5:$E$104)=0,"",_xlfn.XLOOKUP($A43,'Événements'!$A$5:$A$104,'Événements'!$E$5:$E$104)),""))</f>
        <v/>
      </c>
      <c r="D43" s="7">
        <f>IF($A43="","",IFERROR(IF(_xlfn.XLOOKUP($A43,'Événements'!$A$5:$A$104,'Événements'!$F$5:$F$104)=0,"",_xlfn.XLOOKUP($A43,'Événements'!$A$5:$A$104,'Événements'!$F$5:$F$104)),""))</f>
        <v/>
      </c>
      <c r="E43" s="6">
        <f>IF($A43="","",IFERROR(_xlfn.XLOOKUP($A43,'Événements'!$A$5:$A$104,'Événements'!$H$5:$H$104)&amp;"",""))</f>
        <v/>
      </c>
      <c r="F43" s="8">
        <f>IF($A43="","",COUNTIF('Actions'!$B$5:$B$204,$A43))</f>
        <v/>
      </c>
      <c r="G43" s="8">
        <f>IF($A43="","",COUNTIFS('Actions'!$B$5:$B$204,$A43,'Actions'!$I$5:$I$204,"Terminé"))</f>
        <v/>
      </c>
      <c r="H43" s="9">
        <f>IF($A43="","",IFERROR($G43/$F43,""))</f>
        <v/>
      </c>
      <c r="I43" s="8">
        <f>IF($A43="","",COUNTIFS('Actions'!$B$5:$B$204,$A43,'Actions'!$Q$5:$Q$204,"En retard"))</f>
        <v/>
      </c>
      <c r="J43" s="10">
        <f>IF($A43="","",IFERROR(_xlfn.XLOOKUP($A43,'Événements'!$A$5:$A$104,'Événements'!$I$5:$I$104),""))</f>
        <v/>
      </c>
      <c r="K43" s="10">
        <f>IF($A43="","",SUMIFS('Actions'!$M$5:$M$204,'Actions'!$B$5:$B$204,$A43))</f>
        <v/>
      </c>
      <c r="L43" s="10">
        <f>IF($A43="","",IFERROR($J43-$K43,""))</f>
        <v/>
      </c>
    </row>
    <row r="44" ht="22" customHeight="1">
      <c r="A44" s="5" t="n"/>
      <c r="B44" s="11">
        <f>IF($A44="","",IFERROR(_xlfn.XLOOKUP($A44,'Événements'!$A$5:$A$104,'Événements'!$B$5:$B$104)&amp;"",""))</f>
        <v/>
      </c>
      <c r="C44" s="12">
        <f>IF($A44="","",IFERROR(IF(_xlfn.XLOOKUP($A44,'Événements'!$A$5:$A$104,'Événements'!$E$5:$E$104)=0,"",_xlfn.XLOOKUP($A44,'Événements'!$A$5:$A$104,'Événements'!$E$5:$E$104)),""))</f>
        <v/>
      </c>
      <c r="D44" s="12">
        <f>IF($A44="","",IFERROR(IF(_xlfn.XLOOKUP($A44,'Événements'!$A$5:$A$104,'Événements'!$F$5:$F$104)=0,"",_xlfn.XLOOKUP($A44,'Événements'!$A$5:$A$104,'Événements'!$F$5:$F$104)),""))</f>
        <v/>
      </c>
      <c r="E44" s="11">
        <f>IF($A44="","",IFERROR(_xlfn.XLOOKUP($A44,'Événements'!$A$5:$A$104,'Événements'!$H$5:$H$104)&amp;"",""))</f>
        <v/>
      </c>
      <c r="F44" s="13">
        <f>IF($A44="","",COUNTIF('Actions'!$B$5:$B$204,$A44))</f>
        <v/>
      </c>
      <c r="G44" s="13">
        <f>IF($A44="","",COUNTIFS('Actions'!$B$5:$B$204,$A44,'Actions'!$I$5:$I$204,"Terminé"))</f>
        <v/>
      </c>
      <c r="H44" s="14">
        <f>IF($A44="","",IFERROR($G44/$F44,""))</f>
        <v/>
      </c>
      <c r="I44" s="13">
        <f>IF($A44="","",COUNTIFS('Actions'!$B$5:$B$204,$A44,'Actions'!$Q$5:$Q$204,"En retard"))</f>
        <v/>
      </c>
      <c r="J44" s="15">
        <f>IF($A44="","",IFERROR(_xlfn.XLOOKUP($A44,'Événements'!$A$5:$A$104,'Événements'!$I$5:$I$104),""))</f>
        <v/>
      </c>
      <c r="K44" s="15">
        <f>IF($A44="","",SUMIFS('Actions'!$M$5:$M$204,'Actions'!$B$5:$B$204,$A44))</f>
        <v/>
      </c>
      <c r="L44" s="15">
        <f>IF($A44="","",IFERROR($J44-$K44,""))</f>
        <v/>
      </c>
    </row>
    <row r="45" ht="22" customHeight="1">
      <c r="A45" s="5" t="n"/>
      <c r="B45" s="6">
        <f>IF($A45="","",IFERROR(_xlfn.XLOOKUP($A45,'Événements'!$A$5:$A$104,'Événements'!$B$5:$B$104)&amp;"",""))</f>
        <v/>
      </c>
      <c r="C45" s="7">
        <f>IF($A45="","",IFERROR(IF(_xlfn.XLOOKUP($A45,'Événements'!$A$5:$A$104,'Événements'!$E$5:$E$104)=0,"",_xlfn.XLOOKUP($A45,'Événements'!$A$5:$A$104,'Événements'!$E$5:$E$104)),""))</f>
        <v/>
      </c>
      <c r="D45" s="7">
        <f>IF($A45="","",IFERROR(IF(_xlfn.XLOOKUP($A45,'Événements'!$A$5:$A$104,'Événements'!$F$5:$F$104)=0,"",_xlfn.XLOOKUP($A45,'Événements'!$A$5:$A$104,'Événements'!$F$5:$F$104)),""))</f>
        <v/>
      </c>
      <c r="E45" s="6">
        <f>IF($A45="","",IFERROR(_xlfn.XLOOKUP($A45,'Événements'!$A$5:$A$104,'Événements'!$H$5:$H$104)&amp;"",""))</f>
        <v/>
      </c>
      <c r="F45" s="8">
        <f>IF($A45="","",COUNTIF('Actions'!$B$5:$B$204,$A45))</f>
        <v/>
      </c>
      <c r="G45" s="8">
        <f>IF($A45="","",COUNTIFS('Actions'!$B$5:$B$204,$A45,'Actions'!$I$5:$I$204,"Terminé"))</f>
        <v/>
      </c>
      <c r="H45" s="9">
        <f>IF($A45="","",IFERROR($G45/$F45,""))</f>
        <v/>
      </c>
      <c r="I45" s="8">
        <f>IF($A45="","",COUNTIFS('Actions'!$B$5:$B$204,$A45,'Actions'!$Q$5:$Q$204,"En retard"))</f>
        <v/>
      </c>
      <c r="J45" s="10">
        <f>IF($A45="","",IFERROR(_xlfn.XLOOKUP($A45,'Événements'!$A$5:$A$104,'Événements'!$I$5:$I$104),""))</f>
        <v/>
      </c>
      <c r="K45" s="10">
        <f>IF($A45="","",SUMIFS('Actions'!$M$5:$M$204,'Actions'!$B$5:$B$204,$A45))</f>
        <v/>
      </c>
      <c r="L45" s="10">
        <f>IF($A45="","",IFERROR($J45-$K45,""))</f>
        <v/>
      </c>
    </row>
    <row r="46" ht="22" customHeight="1">
      <c r="A46" s="5" t="n"/>
      <c r="B46" s="11">
        <f>IF($A46="","",IFERROR(_xlfn.XLOOKUP($A46,'Événements'!$A$5:$A$104,'Événements'!$B$5:$B$104)&amp;"",""))</f>
        <v/>
      </c>
      <c r="C46" s="12">
        <f>IF($A46="","",IFERROR(IF(_xlfn.XLOOKUP($A46,'Événements'!$A$5:$A$104,'Événements'!$E$5:$E$104)=0,"",_xlfn.XLOOKUP($A46,'Événements'!$A$5:$A$104,'Événements'!$E$5:$E$104)),""))</f>
        <v/>
      </c>
      <c r="D46" s="12">
        <f>IF($A46="","",IFERROR(IF(_xlfn.XLOOKUP($A46,'Événements'!$A$5:$A$104,'Événements'!$F$5:$F$104)=0,"",_xlfn.XLOOKUP($A46,'Événements'!$A$5:$A$104,'Événements'!$F$5:$F$104)),""))</f>
        <v/>
      </c>
      <c r="E46" s="11">
        <f>IF($A46="","",IFERROR(_xlfn.XLOOKUP($A46,'Événements'!$A$5:$A$104,'Événements'!$H$5:$H$104)&amp;"",""))</f>
        <v/>
      </c>
      <c r="F46" s="13">
        <f>IF($A46="","",COUNTIF('Actions'!$B$5:$B$204,$A46))</f>
        <v/>
      </c>
      <c r="G46" s="13">
        <f>IF($A46="","",COUNTIFS('Actions'!$B$5:$B$204,$A46,'Actions'!$I$5:$I$204,"Terminé"))</f>
        <v/>
      </c>
      <c r="H46" s="14">
        <f>IF($A46="","",IFERROR($G46/$F46,""))</f>
        <v/>
      </c>
      <c r="I46" s="13">
        <f>IF($A46="","",COUNTIFS('Actions'!$B$5:$B$204,$A46,'Actions'!$Q$5:$Q$204,"En retard"))</f>
        <v/>
      </c>
      <c r="J46" s="15">
        <f>IF($A46="","",IFERROR(_xlfn.XLOOKUP($A46,'Événements'!$A$5:$A$104,'Événements'!$I$5:$I$104),""))</f>
        <v/>
      </c>
      <c r="K46" s="15">
        <f>IF($A46="","",SUMIFS('Actions'!$M$5:$M$204,'Actions'!$B$5:$B$204,$A46))</f>
        <v/>
      </c>
      <c r="L46" s="15">
        <f>IF($A46="","",IFERROR($J46-$K46,""))</f>
        <v/>
      </c>
    </row>
    <row r="47" ht="22" customHeight="1">
      <c r="A47" s="5" t="n"/>
      <c r="B47" s="6">
        <f>IF($A47="","",IFERROR(_xlfn.XLOOKUP($A47,'Événements'!$A$5:$A$104,'Événements'!$B$5:$B$104)&amp;"",""))</f>
        <v/>
      </c>
      <c r="C47" s="7">
        <f>IF($A47="","",IFERROR(IF(_xlfn.XLOOKUP($A47,'Événements'!$A$5:$A$104,'Événements'!$E$5:$E$104)=0,"",_xlfn.XLOOKUP($A47,'Événements'!$A$5:$A$104,'Événements'!$E$5:$E$104)),""))</f>
        <v/>
      </c>
      <c r="D47" s="7">
        <f>IF($A47="","",IFERROR(IF(_xlfn.XLOOKUP($A47,'Événements'!$A$5:$A$104,'Événements'!$F$5:$F$104)=0,"",_xlfn.XLOOKUP($A47,'Événements'!$A$5:$A$104,'Événements'!$F$5:$F$104)),""))</f>
        <v/>
      </c>
      <c r="E47" s="6">
        <f>IF($A47="","",IFERROR(_xlfn.XLOOKUP($A47,'Événements'!$A$5:$A$104,'Événements'!$H$5:$H$104)&amp;"",""))</f>
        <v/>
      </c>
      <c r="F47" s="8">
        <f>IF($A47="","",COUNTIF('Actions'!$B$5:$B$204,$A47))</f>
        <v/>
      </c>
      <c r="G47" s="8">
        <f>IF($A47="","",COUNTIFS('Actions'!$B$5:$B$204,$A47,'Actions'!$I$5:$I$204,"Terminé"))</f>
        <v/>
      </c>
      <c r="H47" s="9">
        <f>IF($A47="","",IFERROR($G47/$F47,""))</f>
        <v/>
      </c>
      <c r="I47" s="8">
        <f>IF($A47="","",COUNTIFS('Actions'!$B$5:$B$204,$A47,'Actions'!$Q$5:$Q$204,"En retard"))</f>
        <v/>
      </c>
      <c r="J47" s="10">
        <f>IF($A47="","",IFERROR(_xlfn.XLOOKUP($A47,'Événements'!$A$5:$A$104,'Événements'!$I$5:$I$104),""))</f>
        <v/>
      </c>
      <c r="K47" s="10">
        <f>IF($A47="","",SUMIFS('Actions'!$M$5:$M$204,'Actions'!$B$5:$B$204,$A47))</f>
        <v/>
      </c>
      <c r="L47" s="10">
        <f>IF($A47="","",IFERROR($J47-$K47,""))</f>
        <v/>
      </c>
    </row>
    <row r="48" ht="22" customHeight="1">
      <c r="A48" s="5" t="n"/>
      <c r="B48" s="11">
        <f>IF($A48="","",IFERROR(_xlfn.XLOOKUP($A48,'Événements'!$A$5:$A$104,'Événements'!$B$5:$B$104)&amp;"",""))</f>
        <v/>
      </c>
      <c r="C48" s="12">
        <f>IF($A48="","",IFERROR(IF(_xlfn.XLOOKUP($A48,'Événements'!$A$5:$A$104,'Événements'!$E$5:$E$104)=0,"",_xlfn.XLOOKUP($A48,'Événements'!$A$5:$A$104,'Événements'!$E$5:$E$104)),""))</f>
        <v/>
      </c>
      <c r="D48" s="12">
        <f>IF($A48="","",IFERROR(IF(_xlfn.XLOOKUP($A48,'Événements'!$A$5:$A$104,'Événements'!$F$5:$F$104)=0,"",_xlfn.XLOOKUP($A48,'Événements'!$A$5:$A$104,'Événements'!$F$5:$F$104)),""))</f>
        <v/>
      </c>
      <c r="E48" s="11">
        <f>IF($A48="","",IFERROR(_xlfn.XLOOKUP($A48,'Événements'!$A$5:$A$104,'Événements'!$H$5:$H$104)&amp;"",""))</f>
        <v/>
      </c>
      <c r="F48" s="13">
        <f>IF($A48="","",COUNTIF('Actions'!$B$5:$B$204,$A48))</f>
        <v/>
      </c>
      <c r="G48" s="13">
        <f>IF($A48="","",COUNTIFS('Actions'!$B$5:$B$204,$A48,'Actions'!$I$5:$I$204,"Terminé"))</f>
        <v/>
      </c>
      <c r="H48" s="14">
        <f>IF($A48="","",IFERROR($G48/$F48,""))</f>
        <v/>
      </c>
      <c r="I48" s="13">
        <f>IF($A48="","",COUNTIFS('Actions'!$B$5:$B$204,$A48,'Actions'!$Q$5:$Q$204,"En retard"))</f>
        <v/>
      </c>
      <c r="J48" s="15">
        <f>IF($A48="","",IFERROR(_xlfn.XLOOKUP($A48,'Événements'!$A$5:$A$104,'Événements'!$I$5:$I$104),""))</f>
        <v/>
      </c>
      <c r="K48" s="15">
        <f>IF($A48="","",SUMIFS('Actions'!$M$5:$M$204,'Actions'!$B$5:$B$204,$A48))</f>
        <v/>
      </c>
      <c r="L48" s="15">
        <f>IF($A48="","",IFERROR($J48-$K48,""))</f>
        <v/>
      </c>
    </row>
    <row r="49" ht="22" customHeight="1">
      <c r="A49" s="5" t="n"/>
      <c r="B49" s="6">
        <f>IF($A49="","",IFERROR(_xlfn.XLOOKUP($A49,'Événements'!$A$5:$A$104,'Événements'!$B$5:$B$104)&amp;"",""))</f>
        <v/>
      </c>
      <c r="C49" s="7">
        <f>IF($A49="","",IFERROR(IF(_xlfn.XLOOKUP($A49,'Événements'!$A$5:$A$104,'Événements'!$E$5:$E$104)=0,"",_xlfn.XLOOKUP($A49,'Événements'!$A$5:$A$104,'Événements'!$E$5:$E$104)),""))</f>
        <v/>
      </c>
      <c r="D49" s="7">
        <f>IF($A49="","",IFERROR(IF(_xlfn.XLOOKUP($A49,'Événements'!$A$5:$A$104,'Événements'!$F$5:$F$104)=0,"",_xlfn.XLOOKUP($A49,'Événements'!$A$5:$A$104,'Événements'!$F$5:$F$104)),""))</f>
        <v/>
      </c>
      <c r="E49" s="6">
        <f>IF($A49="","",IFERROR(_xlfn.XLOOKUP($A49,'Événements'!$A$5:$A$104,'Événements'!$H$5:$H$104)&amp;"",""))</f>
        <v/>
      </c>
      <c r="F49" s="8">
        <f>IF($A49="","",COUNTIF('Actions'!$B$5:$B$204,$A49))</f>
        <v/>
      </c>
      <c r="G49" s="8">
        <f>IF($A49="","",COUNTIFS('Actions'!$B$5:$B$204,$A49,'Actions'!$I$5:$I$204,"Terminé"))</f>
        <v/>
      </c>
      <c r="H49" s="9">
        <f>IF($A49="","",IFERROR($G49/$F49,""))</f>
        <v/>
      </c>
      <c r="I49" s="8">
        <f>IF($A49="","",COUNTIFS('Actions'!$B$5:$B$204,$A49,'Actions'!$Q$5:$Q$204,"En retard"))</f>
        <v/>
      </c>
      <c r="J49" s="10">
        <f>IF($A49="","",IFERROR(_xlfn.XLOOKUP($A49,'Événements'!$A$5:$A$104,'Événements'!$I$5:$I$104),""))</f>
        <v/>
      </c>
      <c r="K49" s="10">
        <f>IF($A49="","",SUMIFS('Actions'!$M$5:$M$204,'Actions'!$B$5:$B$204,$A49))</f>
        <v/>
      </c>
      <c r="L49" s="10">
        <f>IF($A49="","",IFERROR($J49-$K49,""))</f>
        <v/>
      </c>
    </row>
    <row r="50" ht="22" customHeight="1">
      <c r="A50" s="5" t="n"/>
      <c r="B50" s="11">
        <f>IF($A50="","",IFERROR(_xlfn.XLOOKUP($A50,'Événements'!$A$5:$A$104,'Événements'!$B$5:$B$104)&amp;"",""))</f>
        <v/>
      </c>
      <c r="C50" s="12">
        <f>IF($A50="","",IFERROR(IF(_xlfn.XLOOKUP($A50,'Événements'!$A$5:$A$104,'Événements'!$E$5:$E$104)=0,"",_xlfn.XLOOKUP($A50,'Événements'!$A$5:$A$104,'Événements'!$E$5:$E$104)),""))</f>
        <v/>
      </c>
      <c r="D50" s="12">
        <f>IF($A50="","",IFERROR(IF(_xlfn.XLOOKUP($A50,'Événements'!$A$5:$A$104,'Événements'!$F$5:$F$104)=0,"",_xlfn.XLOOKUP($A50,'Événements'!$A$5:$A$104,'Événements'!$F$5:$F$104)),""))</f>
        <v/>
      </c>
      <c r="E50" s="11">
        <f>IF($A50="","",IFERROR(_xlfn.XLOOKUP($A50,'Événements'!$A$5:$A$104,'Événements'!$H$5:$H$104)&amp;"",""))</f>
        <v/>
      </c>
      <c r="F50" s="13">
        <f>IF($A50="","",COUNTIF('Actions'!$B$5:$B$204,$A50))</f>
        <v/>
      </c>
      <c r="G50" s="13">
        <f>IF($A50="","",COUNTIFS('Actions'!$B$5:$B$204,$A50,'Actions'!$I$5:$I$204,"Terminé"))</f>
        <v/>
      </c>
      <c r="H50" s="14">
        <f>IF($A50="","",IFERROR($G50/$F50,""))</f>
        <v/>
      </c>
      <c r="I50" s="13">
        <f>IF($A50="","",COUNTIFS('Actions'!$B$5:$B$204,$A50,'Actions'!$Q$5:$Q$204,"En retard"))</f>
        <v/>
      </c>
      <c r="J50" s="15">
        <f>IF($A50="","",IFERROR(_xlfn.XLOOKUP($A50,'Événements'!$A$5:$A$104,'Événements'!$I$5:$I$104),""))</f>
        <v/>
      </c>
      <c r="K50" s="15">
        <f>IF($A50="","",SUMIFS('Actions'!$M$5:$M$204,'Actions'!$B$5:$B$204,$A50))</f>
        <v/>
      </c>
      <c r="L50" s="15">
        <f>IF($A50="","",IFERROR($J50-$K50,""))</f>
        <v/>
      </c>
    </row>
    <row r="51" ht="22" customHeight="1">
      <c r="A51" s="5" t="n"/>
      <c r="B51" s="6">
        <f>IF($A51="","",IFERROR(_xlfn.XLOOKUP($A51,'Événements'!$A$5:$A$104,'Événements'!$B$5:$B$104)&amp;"",""))</f>
        <v/>
      </c>
      <c r="C51" s="7">
        <f>IF($A51="","",IFERROR(IF(_xlfn.XLOOKUP($A51,'Événements'!$A$5:$A$104,'Événements'!$E$5:$E$104)=0,"",_xlfn.XLOOKUP($A51,'Événements'!$A$5:$A$104,'Événements'!$E$5:$E$104)),""))</f>
        <v/>
      </c>
      <c r="D51" s="7">
        <f>IF($A51="","",IFERROR(IF(_xlfn.XLOOKUP($A51,'Événements'!$A$5:$A$104,'Événements'!$F$5:$F$104)=0,"",_xlfn.XLOOKUP($A51,'Événements'!$A$5:$A$104,'Événements'!$F$5:$F$104)),""))</f>
        <v/>
      </c>
      <c r="E51" s="6">
        <f>IF($A51="","",IFERROR(_xlfn.XLOOKUP($A51,'Événements'!$A$5:$A$104,'Événements'!$H$5:$H$104)&amp;"",""))</f>
        <v/>
      </c>
      <c r="F51" s="8">
        <f>IF($A51="","",COUNTIF('Actions'!$B$5:$B$204,$A51))</f>
        <v/>
      </c>
      <c r="G51" s="8">
        <f>IF($A51="","",COUNTIFS('Actions'!$B$5:$B$204,$A51,'Actions'!$I$5:$I$204,"Terminé"))</f>
        <v/>
      </c>
      <c r="H51" s="9">
        <f>IF($A51="","",IFERROR($G51/$F51,""))</f>
        <v/>
      </c>
      <c r="I51" s="8">
        <f>IF($A51="","",COUNTIFS('Actions'!$B$5:$B$204,$A51,'Actions'!$Q$5:$Q$204,"En retard"))</f>
        <v/>
      </c>
      <c r="J51" s="10">
        <f>IF($A51="","",IFERROR(_xlfn.XLOOKUP($A51,'Événements'!$A$5:$A$104,'Événements'!$I$5:$I$104),""))</f>
        <v/>
      </c>
      <c r="K51" s="10">
        <f>IF($A51="","",SUMIFS('Actions'!$M$5:$M$204,'Actions'!$B$5:$B$204,$A51))</f>
        <v/>
      </c>
      <c r="L51" s="10">
        <f>IF($A51="","",IFERROR($J51-$K51,""))</f>
        <v/>
      </c>
    </row>
    <row r="52" ht="22" customHeight="1">
      <c r="A52" s="5" t="n"/>
      <c r="B52" s="11">
        <f>IF($A52="","",IFERROR(_xlfn.XLOOKUP($A52,'Événements'!$A$5:$A$104,'Événements'!$B$5:$B$104)&amp;"",""))</f>
        <v/>
      </c>
      <c r="C52" s="12">
        <f>IF($A52="","",IFERROR(IF(_xlfn.XLOOKUP($A52,'Événements'!$A$5:$A$104,'Événements'!$E$5:$E$104)=0,"",_xlfn.XLOOKUP($A52,'Événements'!$A$5:$A$104,'Événements'!$E$5:$E$104)),""))</f>
        <v/>
      </c>
      <c r="D52" s="12">
        <f>IF($A52="","",IFERROR(IF(_xlfn.XLOOKUP($A52,'Événements'!$A$5:$A$104,'Événements'!$F$5:$F$104)=0,"",_xlfn.XLOOKUP($A52,'Événements'!$A$5:$A$104,'Événements'!$F$5:$F$104)),""))</f>
        <v/>
      </c>
      <c r="E52" s="11">
        <f>IF($A52="","",IFERROR(_xlfn.XLOOKUP($A52,'Événements'!$A$5:$A$104,'Événements'!$H$5:$H$104)&amp;"",""))</f>
        <v/>
      </c>
      <c r="F52" s="13">
        <f>IF($A52="","",COUNTIF('Actions'!$B$5:$B$204,$A52))</f>
        <v/>
      </c>
      <c r="G52" s="13">
        <f>IF($A52="","",COUNTIFS('Actions'!$B$5:$B$204,$A52,'Actions'!$I$5:$I$204,"Terminé"))</f>
        <v/>
      </c>
      <c r="H52" s="14">
        <f>IF($A52="","",IFERROR($G52/$F52,""))</f>
        <v/>
      </c>
      <c r="I52" s="13">
        <f>IF($A52="","",COUNTIFS('Actions'!$B$5:$B$204,$A52,'Actions'!$Q$5:$Q$204,"En retard"))</f>
        <v/>
      </c>
      <c r="J52" s="15">
        <f>IF($A52="","",IFERROR(_xlfn.XLOOKUP($A52,'Événements'!$A$5:$A$104,'Événements'!$I$5:$I$104),""))</f>
        <v/>
      </c>
      <c r="K52" s="15">
        <f>IF($A52="","",SUMIFS('Actions'!$M$5:$M$204,'Actions'!$B$5:$B$204,$A52))</f>
        <v/>
      </c>
      <c r="L52" s="15">
        <f>IF($A52="","",IFERROR($J52-$K52,""))</f>
        <v/>
      </c>
    </row>
    <row r="53" ht="22" customHeight="1">
      <c r="A53" s="5" t="n"/>
      <c r="B53" s="6">
        <f>IF($A53="","",IFERROR(_xlfn.XLOOKUP($A53,'Événements'!$A$5:$A$104,'Événements'!$B$5:$B$104)&amp;"",""))</f>
        <v/>
      </c>
      <c r="C53" s="7">
        <f>IF($A53="","",IFERROR(IF(_xlfn.XLOOKUP($A53,'Événements'!$A$5:$A$104,'Événements'!$E$5:$E$104)=0,"",_xlfn.XLOOKUP($A53,'Événements'!$A$5:$A$104,'Événements'!$E$5:$E$104)),""))</f>
        <v/>
      </c>
      <c r="D53" s="7">
        <f>IF($A53="","",IFERROR(IF(_xlfn.XLOOKUP($A53,'Événements'!$A$5:$A$104,'Événements'!$F$5:$F$104)=0,"",_xlfn.XLOOKUP($A53,'Événements'!$A$5:$A$104,'Événements'!$F$5:$F$104)),""))</f>
        <v/>
      </c>
      <c r="E53" s="6">
        <f>IF($A53="","",IFERROR(_xlfn.XLOOKUP($A53,'Événements'!$A$5:$A$104,'Événements'!$H$5:$H$104)&amp;"",""))</f>
        <v/>
      </c>
      <c r="F53" s="8">
        <f>IF($A53="","",COUNTIF('Actions'!$B$5:$B$204,$A53))</f>
        <v/>
      </c>
      <c r="G53" s="8">
        <f>IF($A53="","",COUNTIFS('Actions'!$B$5:$B$204,$A53,'Actions'!$I$5:$I$204,"Terminé"))</f>
        <v/>
      </c>
      <c r="H53" s="9">
        <f>IF($A53="","",IFERROR($G53/$F53,""))</f>
        <v/>
      </c>
      <c r="I53" s="8">
        <f>IF($A53="","",COUNTIFS('Actions'!$B$5:$B$204,$A53,'Actions'!$Q$5:$Q$204,"En retard"))</f>
        <v/>
      </c>
      <c r="J53" s="10">
        <f>IF($A53="","",IFERROR(_xlfn.XLOOKUP($A53,'Événements'!$A$5:$A$104,'Événements'!$I$5:$I$104),""))</f>
        <v/>
      </c>
      <c r="K53" s="10">
        <f>IF($A53="","",SUMIFS('Actions'!$M$5:$M$204,'Actions'!$B$5:$B$204,$A53))</f>
        <v/>
      </c>
      <c r="L53" s="10">
        <f>IF($A53="","",IFERROR($J53-$K53,""))</f>
        <v/>
      </c>
    </row>
    <row r="54" ht="22" customHeight="1">
      <c r="A54" s="5" t="n"/>
      <c r="B54" s="11">
        <f>IF($A54="","",IFERROR(_xlfn.XLOOKUP($A54,'Événements'!$A$5:$A$104,'Événements'!$B$5:$B$104)&amp;"",""))</f>
        <v/>
      </c>
      <c r="C54" s="12">
        <f>IF($A54="","",IFERROR(IF(_xlfn.XLOOKUP($A54,'Événements'!$A$5:$A$104,'Événements'!$E$5:$E$104)=0,"",_xlfn.XLOOKUP($A54,'Événements'!$A$5:$A$104,'Événements'!$E$5:$E$104)),""))</f>
        <v/>
      </c>
      <c r="D54" s="12">
        <f>IF($A54="","",IFERROR(IF(_xlfn.XLOOKUP($A54,'Événements'!$A$5:$A$104,'Événements'!$F$5:$F$104)=0,"",_xlfn.XLOOKUP($A54,'Événements'!$A$5:$A$104,'Événements'!$F$5:$F$104)),""))</f>
        <v/>
      </c>
      <c r="E54" s="11">
        <f>IF($A54="","",IFERROR(_xlfn.XLOOKUP($A54,'Événements'!$A$5:$A$104,'Événements'!$H$5:$H$104)&amp;"",""))</f>
        <v/>
      </c>
      <c r="F54" s="13">
        <f>IF($A54="","",COUNTIF('Actions'!$B$5:$B$204,$A54))</f>
        <v/>
      </c>
      <c r="G54" s="13">
        <f>IF($A54="","",COUNTIFS('Actions'!$B$5:$B$204,$A54,'Actions'!$I$5:$I$204,"Terminé"))</f>
        <v/>
      </c>
      <c r="H54" s="14">
        <f>IF($A54="","",IFERROR($G54/$F54,""))</f>
        <v/>
      </c>
      <c r="I54" s="13">
        <f>IF($A54="","",COUNTIFS('Actions'!$B$5:$B$204,$A54,'Actions'!$Q$5:$Q$204,"En retard"))</f>
        <v/>
      </c>
      <c r="J54" s="15">
        <f>IF($A54="","",IFERROR(_xlfn.XLOOKUP($A54,'Événements'!$A$5:$A$104,'Événements'!$I$5:$I$104),""))</f>
        <v/>
      </c>
      <c r="K54" s="15">
        <f>IF($A54="","",SUMIFS('Actions'!$M$5:$M$204,'Actions'!$B$5:$B$204,$A54))</f>
        <v/>
      </c>
      <c r="L54" s="15">
        <f>IF($A54="","",IFERROR($J54-$K54,""))</f>
        <v/>
      </c>
    </row>
    <row r="55" ht="22" customHeight="1">
      <c r="A55" s="5" t="n"/>
      <c r="B55" s="6">
        <f>IF($A55="","",IFERROR(_xlfn.XLOOKUP($A55,'Événements'!$A$5:$A$104,'Événements'!$B$5:$B$104)&amp;"",""))</f>
        <v/>
      </c>
      <c r="C55" s="7">
        <f>IF($A55="","",IFERROR(IF(_xlfn.XLOOKUP($A55,'Événements'!$A$5:$A$104,'Événements'!$E$5:$E$104)=0,"",_xlfn.XLOOKUP($A55,'Événements'!$A$5:$A$104,'Événements'!$E$5:$E$104)),""))</f>
        <v/>
      </c>
      <c r="D55" s="7">
        <f>IF($A55="","",IFERROR(IF(_xlfn.XLOOKUP($A55,'Événements'!$A$5:$A$104,'Événements'!$F$5:$F$104)=0,"",_xlfn.XLOOKUP($A55,'Événements'!$A$5:$A$104,'Événements'!$F$5:$F$104)),""))</f>
        <v/>
      </c>
      <c r="E55" s="6">
        <f>IF($A55="","",IFERROR(_xlfn.XLOOKUP($A55,'Événements'!$A$5:$A$104,'Événements'!$H$5:$H$104)&amp;"",""))</f>
        <v/>
      </c>
      <c r="F55" s="8">
        <f>IF($A55="","",COUNTIF('Actions'!$B$5:$B$204,$A55))</f>
        <v/>
      </c>
      <c r="G55" s="8">
        <f>IF($A55="","",COUNTIFS('Actions'!$B$5:$B$204,$A55,'Actions'!$I$5:$I$204,"Terminé"))</f>
        <v/>
      </c>
      <c r="H55" s="9">
        <f>IF($A55="","",IFERROR($G55/$F55,""))</f>
        <v/>
      </c>
      <c r="I55" s="8">
        <f>IF($A55="","",COUNTIFS('Actions'!$B$5:$B$204,$A55,'Actions'!$Q$5:$Q$204,"En retard"))</f>
        <v/>
      </c>
      <c r="J55" s="10">
        <f>IF($A55="","",IFERROR(_xlfn.XLOOKUP($A55,'Événements'!$A$5:$A$104,'Événements'!$I$5:$I$104),""))</f>
        <v/>
      </c>
      <c r="K55" s="10">
        <f>IF($A55="","",SUMIFS('Actions'!$M$5:$M$204,'Actions'!$B$5:$B$204,$A55))</f>
        <v/>
      </c>
      <c r="L55" s="10">
        <f>IF($A55="","",IFERROR($J55-$K55,""))</f>
        <v/>
      </c>
    </row>
    <row r="56" ht="22" customHeight="1">
      <c r="A56" s="5" t="n"/>
      <c r="B56" s="11">
        <f>IF($A56="","",IFERROR(_xlfn.XLOOKUP($A56,'Événements'!$A$5:$A$104,'Événements'!$B$5:$B$104)&amp;"",""))</f>
        <v/>
      </c>
      <c r="C56" s="12">
        <f>IF($A56="","",IFERROR(IF(_xlfn.XLOOKUP($A56,'Événements'!$A$5:$A$104,'Événements'!$E$5:$E$104)=0,"",_xlfn.XLOOKUP($A56,'Événements'!$A$5:$A$104,'Événements'!$E$5:$E$104)),""))</f>
        <v/>
      </c>
      <c r="D56" s="12">
        <f>IF($A56="","",IFERROR(IF(_xlfn.XLOOKUP($A56,'Événements'!$A$5:$A$104,'Événements'!$F$5:$F$104)=0,"",_xlfn.XLOOKUP($A56,'Événements'!$A$5:$A$104,'Événements'!$F$5:$F$104)),""))</f>
        <v/>
      </c>
      <c r="E56" s="11">
        <f>IF($A56="","",IFERROR(_xlfn.XLOOKUP($A56,'Événements'!$A$5:$A$104,'Événements'!$H$5:$H$104)&amp;"",""))</f>
        <v/>
      </c>
      <c r="F56" s="13">
        <f>IF($A56="","",COUNTIF('Actions'!$B$5:$B$204,$A56))</f>
        <v/>
      </c>
      <c r="G56" s="13">
        <f>IF($A56="","",COUNTIFS('Actions'!$B$5:$B$204,$A56,'Actions'!$I$5:$I$204,"Terminé"))</f>
        <v/>
      </c>
      <c r="H56" s="14">
        <f>IF($A56="","",IFERROR($G56/$F56,""))</f>
        <v/>
      </c>
      <c r="I56" s="13">
        <f>IF($A56="","",COUNTIFS('Actions'!$B$5:$B$204,$A56,'Actions'!$Q$5:$Q$204,"En retard"))</f>
        <v/>
      </c>
      <c r="J56" s="15">
        <f>IF($A56="","",IFERROR(_xlfn.XLOOKUP($A56,'Événements'!$A$5:$A$104,'Événements'!$I$5:$I$104),""))</f>
        <v/>
      </c>
      <c r="K56" s="15">
        <f>IF($A56="","",SUMIFS('Actions'!$M$5:$M$204,'Actions'!$B$5:$B$204,$A56))</f>
        <v/>
      </c>
      <c r="L56" s="15">
        <f>IF($A56="","",IFERROR($J56-$K56,""))</f>
        <v/>
      </c>
    </row>
    <row r="57" ht="22" customHeight="1">
      <c r="A57" s="5" t="n"/>
      <c r="B57" s="6">
        <f>IF($A57="","",IFERROR(_xlfn.XLOOKUP($A57,'Événements'!$A$5:$A$104,'Événements'!$B$5:$B$104)&amp;"",""))</f>
        <v/>
      </c>
      <c r="C57" s="7">
        <f>IF($A57="","",IFERROR(IF(_xlfn.XLOOKUP($A57,'Événements'!$A$5:$A$104,'Événements'!$E$5:$E$104)=0,"",_xlfn.XLOOKUP($A57,'Événements'!$A$5:$A$104,'Événements'!$E$5:$E$104)),""))</f>
        <v/>
      </c>
      <c r="D57" s="7">
        <f>IF($A57="","",IFERROR(IF(_xlfn.XLOOKUP($A57,'Événements'!$A$5:$A$104,'Événements'!$F$5:$F$104)=0,"",_xlfn.XLOOKUP($A57,'Événements'!$A$5:$A$104,'Événements'!$F$5:$F$104)),""))</f>
        <v/>
      </c>
      <c r="E57" s="6">
        <f>IF($A57="","",IFERROR(_xlfn.XLOOKUP($A57,'Événements'!$A$5:$A$104,'Événements'!$H$5:$H$104)&amp;"",""))</f>
        <v/>
      </c>
      <c r="F57" s="8">
        <f>IF($A57="","",COUNTIF('Actions'!$B$5:$B$204,$A57))</f>
        <v/>
      </c>
      <c r="G57" s="8">
        <f>IF($A57="","",COUNTIFS('Actions'!$B$5:$B$204,$A57,'Actions'!$I$5:$I$204,"Terminé"))</f>
        <v/>
      </c>
      <c r="H57" s="9">
        <f>IF($A57="","",IFERROR($G57/$F57,""))</f>
        <v/>
      </c>
      <c r="I57" s="8">
        <f>IF($A57="","",COUNTIFS('Actions'!$B$5:$B$204,$A57,'Actions'!$Q$5:$Q$204,"En retard"))</f>
        <v/>
      </c>
      <c r="J57" s="10">
        <f>IF($A57="","",IFERROR(_xlfn.XLOOKUP($A57,'Événements'!$A$5:$A$104,'Événements'!$I$5:$I$104),""))</f>
        <v/>
      </c>
      <c r="K57" s="10">
        <f>IF($A57="","",SUMIFS('Actions'!$M$5:$M$204,'Actions'!$B$5:$B$204,$A57))</f>
        <v/>
      </c>
      <c r="L57" s="10">
        <f>IF($A57="","",IFERROR($J57-$K57,""))</f>
        <v/>
      </c>
    </row>
    <row r="58" ht="22" customHeight="1">
      <c r="A58" s="5" t="n"/>
      <c r="B58" s="11">
        <f>IF($A58="","",IFERROR(_xlfn.XLOOKUP($A58,'Événements'!$A$5:$A$104,'Événements'!$B$5:$B$104)&amp;"",""))</f>
        <v/>
      </c>
      <c r="C58" s="12">
        <f>IF($A58="","",IFERROR(IF(_xlfn.XLOOKUP($A58,'Événements'!$A$5:$A$104,'Événements'!$E$5:$E$104)=0,"",_xlfn.XLOOKUP($A58,'Événements'!$A$5:$A$104,'Événements'!$E$5:$E$104)),""))</f>
        <v/>
      </c>
      <c r="D58" s="12">
        <f>IF($A58="","",IFERROR(IF(_xlfn.XLOOKUP($A58,'Événements'!$A$5:$A$104,'Événements'!$F$5:$F$104)=0,"",_xlfn.XLOOKUP($A58,'Événements'!$A$5:$A$104,'Événements'!$F$5:$F$104)),""))</f>
        <v/>
      </c>
      <c r="E58" s="11">
        <f>IF($A58="","",IFERROR(_xlfn.XLOOKUP($A58,'Événements'!$A$5:$A$104,'Événements'!$H$5:$H$104)&amp;"",""))</f>
        <v/>
      </c>
      <c r="F58" s="13">
        <f>IF($A58="","",COUNTIF('Actions'!$B$5:$B$204,$A58))</f>
        <v/>
      </c>
      <c r="G58" s="13">
        <f>IF($A58="","",COUNTIFS('Actions'!$B$5:$B$204,$A58,'Actions'!$I$5:$I$204,"Terminé"))</f>
        <v/>
      </c>
      <c r="H58" s="14">
        <f>IF($A58="","",IFERROR($G58/$F58,""))</f>
        <v/>
      </c>
      <c r="I58" s="13">
        <f>IF($A58="","",COUNTIFS('Actions'!$B$5:$B$204,$A58,'Actions'!$Q$5:$Q$204,"En retard"))</f>
        <v/>
      </c>
      <c r="J58" s="15">
        <f>IF($A58="","",IFERROR(_xlfn.XLOOKUP($A58,'Événements'!$A$5:$A$104,'Événements'!$I$5:$I$104),""))</f>
        <v/>
      </c>
      <c r="K58" s="15">
        <f>IF($A58="","",SUMIFS('Actions'!$M$5:$M$204,'Actions'!$B$5:$B$204,$A58))</f>
        <v/>
      </c>
      <c r="L58" s="15">
        <f>IF($A58="","",IFERROR($J58-$K58,""))</f>
        <v/>
      </c>
    </row>
    <row r="59" ht="22" customHeight="1">
      <c r="A59" s="5" t="n"/>
      <c r="B59" s="6">
        <f>IF($A59="","",IFERROR(_xlfn.XLOOKUP($A59,'Événements'!$A$5:$A$104,'Événements'!$B$5:$B$104)&amp;"",""))</f>
        <v/>
      </c>
      <c r="C59" s="7">
        <f>IF($A59="","",IFERROR(IF(_xlfn.XLOOKUP($A59,'Événements'!$A$5:$A$104,'Événements'!$E$5:$E$104)=0,"",_xlfn.XLOOKUP($A59,'Événements'!$A$5:$A$104,'Événements'!$E$5:$E$104)),""))</f>
        <v/>
      </c>
      <c r="D59" s="7">
        <f>IF($A59="","",IFERROR(IF(_xlfn.XLOOKUP($A59,'Événements'!$A$5:$A$104,'Événements'!$F$5:$F$104)=0,"",_xlfn.XLOOKUP($A59,'Événements'!$A$5:$A$104,'Événements'!$F$5:$F$104)),""))</f>
        <v/>
      </c>
      <c r="E59" s="6">
        <f>IF($A59="","",IFERROR(_xlfn.XLOOKUP($A59,'Événements'!$A$5:$A$104,'Événements'!$H$5:$H$104)&amp;"",""))</f>
        <v/>
      </c>
      <c r="F59" s="8">
        <f>IF($A59="","",COUNTIF('Actions'!$B$5:$B$204,$A59))</f>
        <v/>
      </c>
      <c r="G59" s="8">
        <f>IF($A59="","",COUNTIFS('Actions'!$B$5:$B$204,$A59,'Actions'!$I$5:$I$204,"Terminé"))</f>
        <v/>
      </c>
      <c r="H59" s="9">
        <f>IF($A59="","",IFERROR($G59/$F59,""))</f>
        <v/>
      </c>
      <c r="I59" s="8">
        <f>IF($A59="","",COUNTIFS('Actions'!$B$5:$B$204,$A59,'Actions'!$Q$5:$Q$204,"En retard"))</f>
        <v/>
      </c>
      <c r="J59" s="10">
        <f>IF($A59="","",IFERROR(_xlfn.XLOOKUP($A59,'Événements'!$A$5:$A$104,'Événements'!$I$5:$I$104),""))</f>
        <v/>
      </c>
      <c r="K59" s="10">
        <f>IF($A59="","",SUMIFS('Actions'!$M$5:$M$204,'Actions'!$B$5:$B$204,$A59))</f>
        <v/>
      </c>
      <c r="L59" s="10">
        <f>IF($A59="","",IFERROR($J59-$K59,""))</f>
        <v/>
      </c>
    </row>
    <row r="60" ht="22" customHeight="1">
      <c r="A60" s="5" t="n"/>
      <c r="B60" s="11">
        <f>IF($A60="","",IFERROR(_xlfn.XLOOKUP($A60,'Événements'!$A$5:$A$104,'Événements'!$B$5:$B$104)&amp;"",""))</f>
        <v/>
      </c>
      <c r="C60" s="12">
        <f>IF($A60="","",IFERROR(IF(_xlfn.XLOOKUP($A60,'Événements'!$A$5:$A$104,'Événements'!$E$5:$E$104)=0,"",_xlfn.XLOOKUP($A60,'Événements'!$A$5:$A$104,'Événements'!$E$5:$E$104)),""))</f>
        <v/>
      </c>
      <c r="D60" s="12">
        <f>IF($A60="","",IFERROR(IF(_xlfn.XLOOKUP($A60,'Événements'!$A$5:$A$104,'Événements'!$F$5:$F$104)=0,"",_xlfn.XLOOKUP($A60,'Événements'!$A$5:$A$104,'Événements'!$F$5:$F$104)),""))</f>
        <v/>
      </c>
      <c r="E60" s="11">
        <f>IF($A60="","",IFERROR(_xlfn.XLOOKUP($A60,'Événements'!$A$5:$A$104,'Événements'!$H$5:$H$104)&amp;"",""))</f>
        <v/>
      </c>
      <c r="F60" s="13">
        <f>IF($A60="","",COUNTIF('Actions'!$B$5:$B$204,$A60))</f>
        <v/>
      </c>
      <c r="G60" s="13">
        <f>IF($A60="","",COUNTIFS('Actions'!$B$5:$B$204,$A60,'Actions'!$I$5:$I$204,"Terminé"))</f>
        <v/>
      </c>
      <c r="H60" s="14">
        <f>IF($A60="","",IFERROR($G60/$F60,""))</f>
        <v/>
      </c>
      <c r="I60" s="13">
        <f>IF($A60="","",COUNTIFS('Actions'!$B$5:$B$204,$A60,'Actions'!$Q$5:$Q$204,"En retard"))</f>
        <v/>
      </c>
      <c r="J60" s="15">
        <f>IF($A60="","",IFERROR(_xlfn.XLOOKUP($A60,'Événements'!$A$5:$A$104,'Événements'!$I$5:$I$104),""))</f>
        <v/>
      </c>
      <c r="K60" s="15">
        <f>IF($A60="","",SUMIFS('Actions'!$M$5:$M$204,'Actions'!$B$5:$B$204,$A60))</f>
        <v/>
      </c>
      <c r="L60" s="15">
        <f>IF($A60="","",IFERROR($J60-$K60,""))</f>
        <v/>
      </c>
    </row>
    <row r="61" ht="22" customHeight="1">
      <c r="A61" s="5" t="n"/>
      <c r="B61" s="6">
        <f>IF($A61="","",IFERROR(_xlfn.XLOOKUP($A61,'Événements'!$A$5:$A$104,'Événements'!$B$5:$B$104)&amp;"",""))</f>
        <v/>
      </c>
      <c r="C61" s="7">
        <f>IF($A61="","",IFERROR(IF(_xlfn.XLOOKUP($A61,'Événements'!$A$5:$A$104,'Événements'!$E$5:$E$104)=0,"",_xlfn.XLOOKUP($A61,'Événements'!$A$5:$A$104,'Événements'!$E$5:$E$104)),""))</f>
        <v/>
      </c>
      <c r="D61" s="7">
        <f>IF($A61="","",IFERROR(IF(_xlfn.XLOOKUP($A61,'Événements'!$A$5:$A$104,'Événements'!$F$5:$F$104)=0,"",_xlfn.XLOOKUP($A61,'Événements'!$A$5:$A$104,'Événements'!$F$5:$F$104)),""))</f>
        <v/>
      </c>
      <c r="E61" s="6">
        <f>IF($A61="","",IFERROR(_xlfn.XLOOKUP($A61,'Événements'!$A$5:$A$104,'Événements'!$H$5:$H$104)&amp;"",""))</f>
        <v/>
      </c>
      <c r="F61" s="8">
        <f>IF($A61="","",COUNTIF('Actions'!$B$5:$B$204,$A61))</f>
        <v/>
      </c>
      <c r="G61" s="8">
        <f>IF($A61="","",COUNTIFS('Actions'!$B$5:$B$204,$A61,'Actions'!$I$5:$I$204,"Terminé"))</f>
        <v/>
      </c>
      <c r="H61" s="9">
        <f>IF($A61="","",IFERROR($G61/$F61,""))</f>
        <v/>
      </c>
      <c r="I61" s="8">
        <f>IF($A61="","",COUNTIFS('Actions'!$B$5:$B$204,$A61,'Actions'!$Q$5:$Q$204,"En retard"))</f>
        <v/>
      </c>
      <c r="J61" s="10">
        <f>IF($A61="","",IFERROR(_xlfn.XLOOKUP($A61,'Événements'!$A$5:$A$104,'Événements'!$I$5:$I$104),""))</f>
        <v/>
      </c>
      <c r="K61" s="10">
        <f>IF($A61="","",SUMIFS('Actions'!$M$5:$M$204,'Actions'!$B$5:$B$204,$A61))</f>
        <v/>
      </c>
      <c r="L61" s="10">
        <f>IF($A61="","",IFERROR($J61-$K61,""))</f>
        <v/>
      </c>
    </row>
    <row r="62" ht="22" customHeight="1">
      <c r="A62" s="5" t="n"/>
      <c r="B62" s="11">
        <f>IF($A62="","",IFERROR(_xlfn.XLOOKUP($A62,'Événements'!$A$5:$A$104,'Événements'!$B$5:$B$104)&amp;"",""))</f>
        <v/>
      </c>
      <c r="C62" s="12">
        <f>IF($A62="","",IFERROR(IF(_xlfn.XLOOKUP($A62,'Événements'!$A$5:$A$104,'Événements'!$E$5:$E$104)=0,"",_xlfn.XLOOKUP($A62,'Événements'!$A$5:$A$104,'Événements'!$E$5:$E$104)),""))</f>
        <v/>
      </c>
      <c r="D62" s="12">
        <f>IF($A62="","",IFERROR(IF(_xlfn.XLOOKUP($A62,'Événements'!$A$5:$A$104,'Événements'!$F$5:$F$104)=0,"",_xlfn.XLOOKUP($A62,'Événements'!$A$5:$A$104,'Événements'!$F$5:$F$104)),""))</f>
        <v/>
      </c>
      <c r="E62" s="11">
        <f>IF($A62="","",IFERROR(_xlfn.XLOOKUP($A62,'Événements'!$A$5:$A$104,'Événements'!$H$5:$H$104)&amp;"",""))</f>
        <v/>
      </c>
      <c r="F62" s="13">
        <f>IF($A62="","",COUNTIF('Actions'!$B$5:$B$204,$A62))</f>
        <v/>
      </c>
      <c r="G62" s="13">
        <f>IF($A62="","",COUNTIFS('Actions'!$B$5:$B$204,$A62,'Actions'!$I$5:$I$204,"Terminé"))</f>
        <v/>
      </c>
      <c r="H62" s="14">
        <f>IF($A62="","",IFERROR($G62/$F62,""))</f>
        <v/>
      </c>
      <c r="I62" s="13">
        <f>IF($A62="","",COUNTIFS('Actions'!$B$5:$B$204,$A62,'Actions'!$Q$5:$Q$204,"En retard"))</f>
        <v/>
      </c>
      <c r="J62" s="15">
        <f>IF($A62="","",IFERROR(_xlfn.XLOOKUP($A62,'Événements'!$A$5:$A$104,'Événements'!$I$5:$I$104),""))</f>
        <v/>
      </c>
      <c r="K62" s="15">
        <f>IF($A62="","",SUMIFS('Actions'!$M$5:$M$204,'Actions'!$B$5:$B$204,$A62))</f>
        <v/>
      </c>
      <c r="L62" s="15">
        <f>IF($A62="","",IFERROR($J62-$K62,""))</f>
        <v/>
      </c>
    </row>
    <row r="63" ht="22" customHeight="1">
      <c r="A63" s="5" t="n"/>
      <c r="B63" s="6">
        <f>IF($A63="","",IFERROR(_xlfn.XLOOKUP($A63,'Événements'!$A$5:$A$104,'Événements'!$B$5:$B$104)&amp;"",""))</f>
        <v/>
      </c>
      <c r="C63" s="7">
        <f>IF($A63="","",IFERROR(IF(_xlfn.XLOOKUP($A63,'Événements'!$A$5:$A$104,'Événements'!$E$5:$E$104)=0,"",_xlfn.XLOOKUP($A63,'Événements'!$A$5:$A$104,'Événements'!$E$5:$E$104)),""))</f>
        <v/>
      </c>
      <c r="D63" s="7">
        <f>IF($A63="","",IFERROR(IF(_xlfn.XLOOKUP($A63,'Événements'!$A$5:$A$104,'Événements'!$F$5:$F$104)=0,"",_xlfn.XLOOKUP($A63,'Événements'!$A$5:$A$104,'Événements'!$F$5:$F$104)),""))</f>
        <v/>
      </c>
      <c r="E63" s="6">
        <f>IF($A63="","",IFERROR(_xlfn.XLOOKUP($A63,'Événements'!$A$5:$A$104,'Événements'!$H$5:$H$104)&amp;"",""))</f>
        <v/>
      </c>
      <c r="F63" s="8">
        <f>IF($A63="","",COUNTIF('Actions'!$B$5:$B$204,$A63))</f>
        <v/>
      </c>
      <c r="G63" s="8">
        <f>IF($A63="","",COUNTIFS('Actions'!$B$5:$B$204,$A63,'Actions'!$I$5:$I$204,"Terminé"))</f>
        <v/>
      </c>
      <c r="H63" s="9">
        <f>IF($A63="","",IFERROR($G63/$F63,""))</f>
        <v/>
      </c>
      <c r="I63" s="8">
        <f>IF($A63="","",COUNTIFS('Actions'!$B$5:$B$204,$A63,'Actions'!$Q$5:$Q$204,"En retard"))</f>
        <v/>
      </c>
      <c r="J63" s="10">
        <f>IF($A63="","",IFERROR(_xlfn.XLOOKUP($A63,'Événements'!$A$5:$A$104,'Événements'!$I$5:$I$104),""))</f>
        <v/>
      </c>
      <c r="K63" s="10">
        <f>IF($A63="","",SUMIFS('Actions'!$M$5:$M$204,'Actions'!$B$5:$B$204,$A63))</f>
        <v/>
      </c>
      <c r="L63" s="10">
        <f>IF($A63="","",IFERROR($J63-$K63,""))</f>
        <v/>
      </c>
    </row>
    <row r="64" ht="22" customHeight="1">
      <c r="A64" s="5" t="n"/>
      <c r="B64" s="11">
        <f>IF($A64="","",IFERROR(_xlfn.XLOOKUP($A64,'Événements'!$A$5:$A$104,'Événements'!$B$5:$B$104)&amp;"",""))</f>
        <v/>
      </c>
      <c r="C64" s="12">
        <f>IF($A64="","",IFERROR(IF(_xlfn.XLOOKUP($A64,'Événements'!$A$5:$A$104,'Événements'!$E$5:$E$104)=0,"",_xlfn.XLOOKUP($A64,'Événements'!$A$5:$A$104,'Événements'!$E$5:$E$104)),""))</f>
        <v/>
      </c>
      <c r="D64" s="12">
        <f>IF($A64="","",IFERROR(IF(_xlfn.XLOOKUP($A64,'Événements'!$A$5:$A$104,'Événements'!$F$5:$F$104)=0,"",_xlfn.XLOOKUP($A64,'Événements'!$A$5:$A$104,'Événements'!$F$5:$F$104)),""))</f>
        <v/>
      </c>
      <c r="E64" s="11">
        <f>IF($A64="","",IFERROR(_xlfn.XLOOKUP($A64,'Événements'!$A$5:$A$104,'Événements'!$H$5:$H$104)&amp;"",""))</f>
        <v/>
      </c>
      <c r="F64" s="13">
        <f>IF($A64="","",COUNTIF('Actions'!$B$5:$B$204,$A64))</f>
        <v/>
      </c>
      <c r="G64" s="13">
        <f>IF($A64="","",COUNTIFS('Actions'!$B$5:$B$204,$A64,'Actions'!$I$5:$I$204,"Terminé"))</f>
        <v/>
      </c>
      <c r="H64" s="14">
        <f>IF($A64="","",IFERROR($G64/$F64,""))</f>
        <v/>
      </c>
      <c r="I64" s="13">
        <f>IF($A64="","",COUNTIFS('Actions'!$B$5:$B$204,$A64,'Actions'!$Q$5:$Q$204,"En retard"))</f>
        <v/>
      </c>
      <c r="J64" s="15">
        <f>IF($A64="","",IFERROR(_xlfn.XLOOKUP($A64,'Événements'!$A$5:$A$104,'Événements'!$I$5:$I$104),""))</f>
        <v/>
      </c>
      <c r="K64" s="15">
        <f>IF($A64="","",SUMIFS('Actions'!$M$5:$M$204,'Actions'!$B$5:$B$204,$A64))</f>
        <v/>
      </c>
      <c r="L64" s="15">
        <f>IF($A64="","",IFERROR($J64-$K64,""))</f>
        <v/>
      </c>
    </row>
    <row r="65" ht="22" customHeight="1">
      <c r="A65" s="5" t="n"/>
      <c r="B65" s="6">
        <f>IF($A65="","",IFERROR(_xlfn.XLOOKUP($A65,'Événements'!$A$5:$A$104,'Événements'!$B$5:$B$104)&amp;"",""))</f>
        <v/>
      </c>
      <c r="C65" s="7">
        <f>IF($A65="","",IFERROR(IF(_xlfn.XLOOKUP($A65,'Événements'!$A$5:$A$104,'Événements'!$E$5:$E$104)=0,"",_xlfn.XLOOKUP($A65,'Événements'!$A$5:$A$104,'Événements'!$E$5:$E$104)),""))</f>
        <v/>
      </c>
      <c r="D65" s="7">
        <f>IF($A65="","",IFERROR(IF(_xlfn.XLOOKUP($A65,'Événements'!$A$5:$A$104,'Événements'!$F$5:$F$104)=0,"",_xlfn.XLOOKUP($A65,'Événements'!$A$5:$A$104,'Événements'!$F$5:$F$104)),""))</f>
        <v/>
      </c>
      <c r="E65" s="6">
        <f>IF($A65="","",IFERROR(_xlfn.XLOOKUP($A65,'Événements'!$A$5:$A$104,'Événements'!$H$5:$H$104)&amp;"",""))</f>
        <v/>
      </c>
      <c r="F65" s="8">
        <f>IF($A65="","",COUNTIF('Actions'!$B$5:$B$204,$A65))</f>
        <v/>
      </c>
      <c r="G65" s="8">
        <f>IF($A65="","",COUNTIFS('Actions'!$B$5:$B$204,$A65,'Actions'!$I$5:$I$204,"Terminé"))</f>
        <v/>
      </c>
      <c r="H65" s="9">
        <f>IF($A65="","",IFERROR($G65/$F65,""))</f>
        <v/>
      </c>
      <c r="I65" s="8">
        <f>IF($A65="","",COUNTIFS('Actions'!$B$5:$B$204,$A65,'Actions'!$Q$5:$Q$204,"En retard"))</f>
        <v/>
      </c>
      <c r="J65" s="10">
        <f>IF($A65="","",IFERROR(_xlfn.XLOOKUP($A65,'Événements'!$A$5:$A$104,'Événements'!$I$5:$I$104),""))</f>
        <v/>
      </c>
      <c r="K65" s="10">
        <f>IF($A65="","",SUMIFS('Actions'!$M$5:$M$204,'Actions'!$B$5:$B$204,$A65))</f>
        <v/>
      </c>
      <c r="L65" s="10">
        <f>IF($A65="","",IFERROR($J65-$K65,""))</f>
        <v/>
      </c>
    </row>
    <row r="66" ht="22" customHeight="1">
      <c r="A66" s="5" t="n"/>
      <c r="B66" s="11">
        <f>IF($A66="","",IFERROR(_xlfn.XLOOKUP($A66,'Événements'!$A$5:$A$104,'Événements'!$B$5:$B$104)&amp;"",""))</f>
        <v/>
      </c>
      <c r="C66" s="12">
        <f>IF($A66="","",IFERROR(IF(_xlfn.XLOOKUP($A66,'Événements'!$A$5:$A$104,'Événements'!$E$5:$E$104)=0,"",_xlfn.XLOOKUP($A66,'Événements'!$A$5:$A$104,'Événements'!$E$5:$E$104)),""))</f>
        <v/>
      </c>
      <c r="D66" s="12">
        <f>IF($A66="","",IFERROR(IF(_xlfn.XLOOKUP($A66,'Événements'!$A$5:$A$104,'Événements'!$F$5:$F$104)=0,"",_xlfn.XLOOKUP($A66,'Événements'!$A$5:$A$104,'Événements'!$F$5:$F$104)),""))</f>
        <v/>
      </c>
      <c r="E66" s="11">
        <f>IF($A66="","",IFERROR(_xlfn.XLOOKUP($A66,'Événements'!$A$5:$A$104,'Événements'!$H$5:$H$104)&amp;"",""))</f>
        <v/>
      </c>
      <c r="F66" s="13">
        <f>IF($A66="","",COUNTIF('Actions'!$B$5:$B$204,$A66))</f>
        <v/>
      </c>
      <c r="G66" s="13">
        <f>IF($A66="","",COUNTIFS('Actions'!$B$5:$B$204,$A66,'Actions'!$I$5:$I$204,"Terminé"))</f>
        <v/>
      </c>
      <c r="H66" s="14">
        <f>IF($A66="","",IFERROR($G66/$F66,""))</f>
        <v/>
      </c>
      <c r="I66" s="13">
        <f>IF($A66="","",COUNTIFS('Actions'!$B$5:$B$204,$A66,'Actions'!$Q$5:$Q$204,"En retard"))</f>
        <v/>
      </c>
      <c r="J66" s="15">
        <f>IF($A66="","",IFERROR(_xlfn.XLOOKUP($A66,'Événements'!$A$5:$A$104,'Événements'!$I$5:$I$104),""))</f>
        <v/>
      </c>
      <c r="K66" s="15">
        <f>IF($A66="","",SUMIFS('Actions'!$M$5:$M$204,'Actions'!$B$5:$B$204,$A66))</f>
        <v/>
      </c>
      <c r="L66" s="15">
        <f>IF($A66="","",IFERROR($J66-$K66,""))</f>
        <v/>
      </c>
    </row>
    <row r="67" ht="22" customHeight="1">
      <c r="A67" s="5" t="n"/>
      <c r="B67" s="6">
        <f>IF($A67="","",IFERROR(_xlfn.XLOOKUP($A67,'Événements'!$A$5:$A$104,'Événements'!$B$5:$B$104)&amp;"",""))</f>
        <v/>
      </c>
      <c r="C67" s="7">
        <f>IF($A67="","",IFERROR(IF(_xlfn.XLOOKUP($A67,'Événements'!$A$5:$A$104,'Événements'!$E$5:$E$104)=0,"",_xlfn.XLOOKUP($A67,'Événements'!$A$5:$A$104,'Événements'!$E$5:$E$104)),""))</f>
        <v/>
      </c>
      <c r="D67" s="7">
        <f>IF($A67="","",IFERROR(IF(_xlfn.XLOOKUP($A67,'Événements'!$A$5:$A$104,'Événements'!$F$5:$F$104)=0,"",_xlfn.XLOOKUP($A67,'Événements'!$A$5:$A$104,'Événements'!$F$5:$F$104)),""))</f>
        <v/>
      </c>
      <c r="E67" s="6">
        <f>IF($A67="","",IFERROR(_xlfn.XLOOKUP($A67,'Événements'!$A$5:$A$104,'Événements'!$H$5:$H$104)&amp;"",""))</f>
        <v/>
      </c>
      <c r="F67" s="8">
        <f>IF($A67="","",COUNTIF('Actions'!$B$5:$B$204,$A67))</f>
        <v/>
      </c>
      <c r="G67" s="8">
        <f>IF($A67="","",COUNTIFS('Actions'!$B$5:$B$204,$A67,'Actions'!$I$5:$I$204,"Terminé"))</f>
        <v/>
      </c>
      <c r="H67" s="9">
        <f>IF($A67="","",IFERROR($G67/$F67,""))</f>
        <v/>
      </c>
      <c r="I67" s="8">
        <f>IF($A67="","",COUNTIFS('Actions'!$B$5:$B$204,$A67,'Actions'!$Q$5:$Q$204,"En retard"))</f>
        <v/>
      </c>
      <c r="J67" s="10">
        <f>IF($A67="","",IFERROR(_xlfn.XLOOKUP($A67,'Événements'!$A$5:$A$104,'Événements'!$I$5:$I$104),""))</f>
        <v/>
      </c>
      <c r="K67" s="10">
        <f>IF($A67="","",SUMIFS('Actions'!$M$5:$M$204,'Actions'!$B$5:$B$204,$A67))</f>
        <v/>
      </c>
      <c r="L67" s="10">
        <f>IF($A67="","",IFERROR($J67-$K67,""))</f>
        <v/>
      </c>
    </row>
    <row r="68" ht="22" customHeight="1">
      <c r="A68" s="5" t="n"/>
      <c r="B68" s="11">
        <f>IF($A68="","",IFERROR(_xlfn.XLOOKUP($A68,'Événements'!$A$5:$A$104,'Événements'!$B$5:$B$104)&amp;"",""))</f>
        <v/>
      </c>
      <c r="C68" s="12">
        <f>IF($A68="","",IFERROR(IF(_xlfn.XLOOKUP($A68,'Événements'!$A$5:$A$104,'Événements'!$E$5:$E$104)=0,"",_xlfn.XLOOKUP($A68,'Événements'!$A$5:$A$104,'Événements'!$E$5:$E$104)),""))</f>
        <v/>
      </c>
      <c r="D68" s="12">
        <f>IF($A68="","",IFERROR(IF(_xlfn.XLOOKUP($A68,'Événements'!$A$5:$A$104,'Événements'!$F$5:$F$104)=0,"",_xlfn.XLOOKUP($A68,'Événements'!$A$5:$A$104,'Événements'!$F$5:$F$104)),""))</f>
        <v/>
      </c>
      <c r="E68" s="11">
        <f>IF($A68="","",IFERROR(_xlfn.XLOOKUP($A68,'Événements'!$A$5:$A$104,'Événements'!$H$5:$H$104)&amp;"",""))</f>
        <v/>
      </c>
      <c r="F68" s="13">
        <f>IF($A68="","",COUNTIF('Actions'!$B$5:$B$204,$A68))</f>
        <v/>
      </c>
      <c r="G68" s="13">
        <f>IF($A68="","",COUNTIFS('Actions'!$B$5:$B$204,$A68,'Actions'!$I$5:$I$204,"Terminé"))</f>
        <v/>
      </c>
      <c r="H68" s="14">
        <f>IF($A68="","",IFERROR($G68/$F68,""))</f>
        <v/>
      </c>
      <c r="I68" s="13">
        <f>IF($A68="","",COUNTIFS('Actions'!$B$5:$B$204,$A68,'Actions'!$Q$5:$Q$204,"En retard"))</f>
        <v/>
      </c>
      <c r="J68" s="15">
        <f>IF($A68="","",IFERROR(_xlfn.XLOOKUP($A68,'Événements'!$A$5:$A$104,'Événements'!$I$5:$I$104),""))</f>
        <v/>
      </c>
      <c r="K68" s="15">
        <f>IF($A68="","",SUMIFS('Actions'!$M$5:$M$204,'Actions'!$B$5:$B$204,$A68))</f>
        <v/>
      </c>
      <c r="L68" s="15">
        <f>IF($A68="","",IFERROR($J68-$K68,""))</f>
        <v/>
      </c>
    </row>
    <row r="69" ht="22" customHeight="1">
      <c r="A69" s="5" t="n"/>
      <c r="B69" s="6">
        <f>IF($A69="","",IFERROR(_xlfn.XLOOKUP($A69,'Événements'!$A$5:$A$104,'Événements'!$B$5:$B$104)&amp;"",""))</f>
        <v/>
      </c>
      <c r="C69" s="7">
        <f>IF($A69="","",IFERROR(IF(_xlfn.XLOOKUP($A69,'Événements'!$A$5:$A$104,'Événements'!$E$5:$E$104)=0,"",_xlfn.XLOOKUP($A69,'Événements'!$A$5:$A$104,'Événements'!$E$5:$E$104)),""))</f>
        <v/>
      </c>
      <c r="D69" s="7">
        <f>IF($A69="","",IFERROR(IF(_xlfn.XLOOKUP($A69,'Événements'!$A$5:$A$104,'Événements'!$F$5:$F$104)=0,"",_xlfn.XLOOKUP($A69,'Événements'!$A$5:$A$104,'Événements'!$F$5:$F$104)),""))</f>
        <v/>
      </c>
      <c r="E69" s="6">
        <f>IF($A69="","",IFERROR(_xlfn.XLOOKUP($A69,'Événements'!$A$5:$A$104,'Événements'!$H$5:$H$104)&amp;"",""))</f>
        <v/>
      </c>
      <c r="F69" s="8">
        <f>IF($A69="","",COUNTIF('Actions'!$B$5:$B$204,$A69))</f>
        <v/>
      </c>
      <c r="G69" s="8">
        <f>IF($A69="","",COUNTIFS('Actions'!$B$5:$B$204,$A69,'Actions'!$I$5:$I$204,"Terminé"))</f>
        <v/>
      </c>
      <c r="H69" s="9">
        <f>IF($A69="","",IFERROR($G69/$F69,""))</f>
        <v/>
      </c>
      <c r="I69" s="8">
        <f>IF($A69="","",COUNTIFS('Actions'!$B$5:$B$204,$A69,'Actions'!$Q$5:$Q$204,"En retard"))</f>
        <v/>
      </c>
      <c r="J69" s="10">
        <f>IF($A69="","",IFERROR(_xlfn.XLOOKUP($A69,'Événements'!$A$5:$A$104,'Événements'!$I$5:$I$104),""))</f>
        <v/>
      </c>
      <c r="K69" s="10">
        <f>IF($A69="","",SUMIFS('Actions'!$M$5:$M$204,'Actions'!$B$5:$B$204,$A69))</f>
        <v/>
      </c>
      <c r="L69" s="10">
        <f>IF($A69="","",IFERROR($J69-$K69,""))</f>
        <v/>
      </c>
    </row>
    <row r="70" ht="22" customHeight="1">
      <c r="A70" s="5" t="n"/>
      <c r="B70" s="11">
        <f>IF($A70="","",IFERROR(_xlfn.XLOOKUP($A70,'Événements'!$A$5:$A$104,'Événements'!$B$5:$B$104)&amp;"",""))</f>
        <v/>
      </c>
      <c r="C70" s="12">
        <f>IF($A70="","",IFERROR(IF(_xlfn.XLOOKUP($A70,'Événements'!$A$5:$A$104,'Événements'!$E$5:$E$104)=0,"",_xlfn.XLOOKUP($A70,'Événements'!$A$5:$A$104,'Événements'!$E$5:$E$104)),""))</f>
        <v/>
      </c>
      <c r="D70" s="12">
        <f>IF($A70="","",IFERROR(IF(_xlfn.XLOOKUP($A70,'Événements'!$A$5:$A$104,'Événements'!$F$5:$F$104)=0,"",_xlfn.XLOOKUP($A70,'Événements'!$A$5:$A$104,'Événements'!$F$5:$F$104)),""))</f>
        <v/>
      </c>
      <c r="E70" s="11">
        <f>IF($A70="","",IFERROR(_xlfn.XLOOKUP($A70,'Événements'!$A$5:$A$104,'Événements'!$H$5:$H$104)&amp;"",""))</f>
        <v/>
      </c>
      <c r="F70" s="13">
        <f>IF($A70="","",COUNTIF('Actions'!$B$5:$B$204,$A70))</f>
        <v/>
      </c>
      <c r="G70" s="13">
        <f>IF($A70="","",COUNTIFS('Actions'!$B$5:$B$204,$A70,'Actions'!$I$5:$I$204,"Terminé"))</f>
        <v/>
      </c>
      <c r="H70" s="14">
        <f>IF($A70="","",IFERROR($G70/$F70,""))</f>
        <v/>
      </c>
      <c r="I70" s="13">
        <f>IF($A70="","",COUNTIFS('Actions'!$B$5:$B$204,$A70,'Actions'!$Q$5:$Q$204,"En retard"))</f>
        <v/>
      </c>
      <c r="J70" s="15">
        <f>IF($A70="","",IFERROR(_xlfn.XLOOKUP($A70,'Événements'!$A$5:$A$104,'Événements'!$I$5:$I$104),""))</f>
        <v/>
      </c>
      <c r="K70" s="15">
        <f>IF($A70="","",SUMIFS('Actions'!$M$5:$M$204,'Actions'!$B$5:$B$204,$A70))</f>
        <v/>
      </c>
      <c r="L70" s="15">
        <f>IF($A70="","",IFERROR($J70-$K70,""))</f>
        <v/>
      </c>
    </row>
    <row r="71" ht="22" customHeight="1">
      <c r="A71" s="5" t="n"/>
      <c r="B71" s="6">
        <f>IF($A71="","",IFERROR(_xlfn.XLOOKUP($A71,'Événements'!$A$5:$A$104,'Événements'!$B$5:$B$104)&amp;"",""))</f>
        <v/>
      </c>
      <c r="C71" s="7">
        <f>IF($A71="","",IFERROR(IF(_xlfn.XLOOKUP($A71,'Événements'!$A$5:$A$104,'Événements'!$E$5:$E$104)=0,"",_xlfn.XLOOKUP($A71,'Événements'!$A$5:$A$104,'Événements'!$E$5:$E$104)),""))</f>
        <v/>
      </c>
      <c r="D71" s="7">
        <f>IF($A71="","",IFERROR(IF(_xlfn.XLOOKUP($A71,'Événements'!$A$5:$A$104,'Événements'!$F$5:$F$104)=0,"",_xlfn.XLOOKUP($A71,'Événements'!$A$5:$A$104,'Événements'!$F$5:$F$104)),""))</f>
        <v/>
      </c>
      <c r="E71" s="6">
        <f>IF($A71="","",IFERROR(_xlfn.XLOOKUP($A71,'Événements'!$A$5:$A$104,'Événements'!$H$5:$H$104)&amp;"",""))</f>
        <v/>
      </c>
      <c r="F71" s="8">
        <f>IF($A71="","",COUNTIF('Actions'!$B$5:$B$204,$A71))</f>
        <v/>
      </c>
      <c r="G71" s="8">
        <f>IF($A71="","",COUNTIFS('Actions'!$B$5:$B$204,$A71,'Actions'!$I$5:$I$204,"Terminé"))</f>
        <v/>
      </c>
      <c r="H71" s="9">
        <f>IF($A71="","",IFERROR($G71/$F71,""))</f>
        <v/>
      </c>
      <c r="I71" s="8">
        <f>IF($A71="","",COUNTIFS('Actions'!$B$5:$B$204,$A71,'Actions'!$Q$5:$Q$204,"En retard"))</f>
        <v/>
      </c>
      <c r="J71" s="10">
        <f>IF($A71="","",IFERROR(_xlfn.XLOOKUP($A71,'Événements'!$A$5:$A$104,'Événements'!$I$5:$I$104),""))</f>
        <v/>
      </c>
      <c r="K71" s="10">
        <f>IF($A71="","",SUMIFS('Actions'!$M$5:$M$204,'Actions'!$B$5:$B$204,$A71))</f>
        <v/>
      </c>
      <c r="L71" s="10">
        <f>IF($A71="","",IFERROR($J71-$K71,""))</f>
        <v/>
      </c>
    </row>
    <row r="72" ht="22" customHeight="1">
      <c r="A72" s="5" t="n"/>
      <c r="B72" s="11">
        <f>IF($A72="","",IFERROR(_xlfn.XLOOKUP($A72,'Événements'!$A$5:$A$104,'Événements'!$B$5:$B$104)&amp;"",""))</f>
        <v/>
      </c>
      <c r="C72" s="12">
        <f>IF($A72="","",IFERROR(IF(_xlfn.XLOOKUP($A72,'Événements'!$A$5:$A$104,'Événements'!$E$5:$E$104)=0,"",_xlfn.XLOOKUP($A72,'Événements'!$A$5:$A$104,'Événements'!$E$5:$E$104)),""))</f>
        <v/>
      </c>
      <c r="D72" s="12">
        <f>IF($A72="","",IFERROR(IF(_xlfn.XLOOKUP($A72,'Événements'!$A$5:$A$104,'Événements'!$F$5:$F$104)=0,"",_xlfn.XLOOKUP($A72,'Événements'!$A$5:$A$104,'Événements'!$F$5:$F$104)),""))</f>
        <v/>
      </c>
      <c r="E72" s="11">
        <f>IF($A72="","",IFERROR(_xlfn.XLOOKUP($A72,'Événements'!$A$5:$A$104,'Événements'!$H$5:$H$104)&amp;"",""))</f>
        <v/>
      </c>
      <c r="F72" s="13">
        <f>IF($A72="","",COUNTIF('Actions'!$B$5:$B$204,$A72))</f>
        <v/>
      </c>
      <c r="G72" s="13">
        <f>IF($A72="","",COUNTIFS('Actions'!$B$5:$B$204,$A72,'Actions'!$I$5:$I$204,"Terminé"))</f>
        <v/>
      </c>
      <c r="H72" s="14">
        <f>IF($A72="","",IFERROR($G72/$F72,""))</f>
        <v/>
      </c>
      <c r="I72" s="13">
        <f>IF($A72="","",COUNTIFS('Actions'!$B$5:$B$204,$A72,'Actions'!$Q$5:$Q$204,"En retard"))</f>
        <v/>
      </c>
      <c r="J72" s="15">
        <f>IF($A72="","",IFERROR(_xlfn.XLOOKUP($A72,'Événements'!$A$5:$A$104,'Événements'!$I$5:$I$104),""))</f>
        <v/>
      </c>
      <c r="K72" s="15">
        <f>IF($A72="","",SUMIFS('Actions'!$M$5:$M$204,'Actions'!$B$5:$B$204,$A72))</f>
        <v/>
      </c>
      <c r="L72" s="15">
        <f>IF($A72="","",IFERROR($J72-$K72,""))</f>
        <v/>
      </c>
    </row>
    <row r="73" ht="22" customHeight="1">
      <c r="A73" s="5" t="n"/>
      <c r="B73" s="6">
        <f>IF($A73="","",IFERROR(_xlfn.XLOOKUP($A73,'Événements'!$A$5:$A$104,'Événements'!$B$5:$B$104)&amp;"",""))</f>
        <v/>
      </c>
      <c r="C73" s="7">
        <f>IF($A73="","",IFERROR(IF(_xlfn.XLOOKUP($A73,'Événements'!$A$5:$A$104,'Événements'!$E$5:$E$104)=0,"",_xlfn.XLOOKUP($A73,'Événements'!$A$5:$A$104,'Événements'!$E$5:$E$104)),""))</f>
        <v/>
      </c>
      <c r="D73" s="7">
        <f>IF($A73="","",IFERROR(IF(_xlfn.XLOOKUP($A73,'Événements'!$A$5:$A$104,'Événements'!$F$5:$F$104)=0,"",_xlfn.XLOOKUP($A73,'Événements'!$A$5:$A$104,'Événements'!$F$5:$F$104)),""))</f>
        <v/>
      </c>
      <c r="E73" s="6">
        <f>IF($A73="","",IFERROR(_xlfn.XLOOKUP($A73,'Événements'!$A$5:$A$104,'Événements'!$H$5:$H$104)&amp;"",""))</f>
        <v/>
      </c>
      <c r="F73" s="8">
        <f>IF($A73="","",COUNTIF('Actions'!$B$5:$B$204,$A73))</f>
        <v/>
      </c>
      <c r="G73" s="8">
        <f>IF($A73="","",COUNTIFS('Actions'!$B$5:$B$204,$A73,'Actions'!$I$5:$I$204,"Terminé"))</f>
        <v/>
      </c>
      <c r="H73" s="9">
        <f>IF($A73="","",IFERROR($G73/$F73,""))</f>
        <v/>
      </c>
      <c r="I73" s="8">
        <f>IF($A73="","",COUNTIFS('Actions'!$B$5:$B$204,$A73,'Actions'!$Q$5:$Q$204,"En retard"))</f>
        <v/>
      </c>
      <c r="J73" s="10">
        <f>IF($A73="","",IFERROR(_xlfn.XLOOKUP($A73,'Événements'!$A$5:$A$104,'Événements'!$I$5:$I$104),""))</f>
        <v/>
      </c>
      <c r="K73" s="10">
        <f>IF($A73="","",SUMIFS('Actions'!$M$5:$M$204,'Actions'!$B$5:$B$204,$A73))</f>
        <v/>
      </c>
      <c r="L73" s="10">
        <f>IF($A73="","",IFERROR($J73-$K73,""))</f>
        <v/>
      </c>
    </row>
    <row r="74" ht="22" customHeight="1">
      <c r="A74" s="5" t="n"/>
      <c r="B74" s="11">
        <f>IF($A74="","",IFERROR(_xlfn.XLOOKUP($A74,'Événements'!$A$5:$A$104,'Événements'!$B$5:$B$104)&amp;"",""))</f>
        <v/>
      </c>
      <c r="C74" s="12">
        <f>IF($A74="","",IFERROR(IF(_xlfn.XLOOKUP($A74,'Événements'!$A$5:$A$104,'Événements'!$E$5:$E$104)=0,"",_xlfn.XLOOKUP($A74,'Événements'!$A$5:$A$104,'Événements'!$E$5:$E$104)),""))</f>
        <v/>
      </c>
      <c r="D74" s="12">
        <f>IF($A74="","",IFERROR(IF(_xlfn.XLOOKUP($A74,'Événements'!$A$5:$A$104,'Événements'!$F$5:$F$104)=0,"",_xlfn.XLOOKUP($A74,'Événements'!$A$5:$A$104,'Événements'!$F$5:$F$104)),""))</f>
        <v/>
      </c>
      <c r="E74" s="11">
        <f>IF($A74="","",IFERROR(_xlfn.XLOOKUP($A74,'Événements'!$A$5:$A$104,'Événements'!$H$5:$H$104)&amp;"",""))</f>
        <v/>
      </c>
      <c r="F74" s="13">
        <f>IF($A74="","",COUNTIF('Actions'!$B$5:$B$204,$A74))</f>
        <v/>
      </c>
      <c r="G74" s="13">
        <f>IF($A74="","",COUNTIFS('Actions'!$B$5:$B$204,$A74,'Actions'!$I$5:$I$204,"Terminé"))</f>
        <v/>
      </c>
      <c r="H74" s="14">
        <f>IF($A74="","",IFERROR($G74/$F74,""))</f>
        <v/>
      </c>
      <c r="I74" s="13">
        <f>IF($A74="","",COUNTIFS('Actions'!$B$5:$B$204,$A74,'Actions'!$Q$5:$Q$204,"En retard"))</f>
        <v/>
      </c>
      <c r="J74" s="15">
        <f>IF($A74="","",IFERROR(_xlfn.XLOOKUP($A74,'Événements'!$A$5:$A$104,'Événements'!$I$5:$I$104),""))</f>
        <v/>
      </c>
      <c r="K74" s="15">
        <f>IF($A74="","",SUMIFS('Actions'!$M$5:$M$204,'Actions'!$B$5:$B$204,$A74))</f>
        <v/>
      </c>
      <c r="L74" s="15">
        <f>IF($A74="","",IFERROR($J74-$K74,""))</f>
        <v/>
      </c>
    </row>
    <row r="75" ht="22" customHeight="1">
      <c r="A75" s="5" t="n"/>
      <c r="B75" s="6">
        <f>IF($A75="","",IFERROR(_xlfn.XLOOKUP($A75,'Événements'!$A$5:$A$104,'Événements'!$B$5:$B$104)&amp;"",""))</f>
        <v/>
      </c>
      <c r="C75" s="7">
        <f>IF($A75="","",IFERROR(IF(_xlfn.XLOOKUP($A75,'Événements'!$A$5:$A$104,'Événements'!$E$5:$E$104)=0,"",_xlfn.XLOOKUP($A75,'Événements'!$A$5:$A$104,'Événements'!$E$5:$E$104)),""))</f>
        <v/>
      </c>
      <c r="D75" s="7">
        <f>IF($A75="","",IFERROR(IF(_xlfn.XLOOKUP($A75,'Événements'!$A$5:$A$104,'Événements'!$F$5:$F$104)=0,"",_xlfn.XLOOKUP($A75,'Événements'!$A$5:$A$104,'Événements'!$F$5:$F$104)),""))</f>
        <v/>
      </c>
      <c r="E75" s="6">
        <f>IF($A75="","",IFERROR(_xlfn.XLOOKUP($A75,'Événements'!$A$5:$A$104,'Événements'!$H$5:$H$104)&amp;"",""))</f>
        <v/>
      </c>
      <c r="F75" s="8">
        <f>IF($A75="","",COUNTIF('Actions'!$B$5:$B$204,$A75))</f>
        <v/>
      </c>
      <c r="G75" s="8">
        <f>IF($A75="","",COUNTIFS('Actions'!$B$5:$B$204,$A75,'Actions'!$I$5:$I$204,"Terminé"))</f>
        <v/>
      </c>
      <c r="H75" s="9">
        <f>IF($A75="","",IFERROR($G75/$F75,""))</f>
        <v/>
      </c>
      <c r="I75" s="8">
        <f>IF($A75="","",COUNTIFS('Actions'!$B$5:$B$204,$A75,'Actions'!$Q$5:$Q$204,"En retard"))</f>
        <v/>
      </c>
      <c r="J75" s="10">
        <f>IF($A75="","",IFERROR(_xlfn.XLOOKUP($A75,'Événements'!$A$5:$A$104,'Événements'!$I$5:$I$104),""))</f>
        <v/>
      </c>
      <c r="K75" s="10">
        <f>IF($A75="","",SUMIFS('Actions'!$M$5:$M$204,'Actions'!$B$5:$B$204,$A75))</f>
        <v/>
      </c>
      <c r="L75" s="10">
        <f>IF($A75="","",IFERROR($J75-$K75,""))</f>
        <v/>
      </c>
    </row>
    <row r="76" ht="22" customHeight="1">
      <c r="A76" s="5" t="n"/>
      <c r="B76" s="11">
        <f>IF($A76="","",IFERROR(_xlfn.XLOOKUP($A76,'Événements'!$A$5:$A$104,'Événements'!$B$5:$B$104)&amp;"",""))</f>
        <v/>
      </c>
      <c r="C76" s="12">
        <f>IF($A76="","",IFERROR(IF(_xlfn.XLOOKUP($A76,'Événements'!$A$5:$A$104,'Événements'!$E$5:$E$104)=0,"",_xlfn.XLOOKUP($A76,'Événements'!$A$5:$A$104,'Événements'!$E$5:$E$104)),""))</f>
        <v/>
      </c>
      <c r="D76" s="12">
        <f>IF($A76="","",IFERROR(IF(_xlfn.XLOOKUP($A76,'Événements'!$A$5:$A$104,'Événements'!$F$5:$F$104)=0,"",_xlfn.XLOOKUP($A76,'Événements'!$A$5:$A$104,'Événements'!$F$5:$F$104)),""))</f>
        <v/>
      </c>
      <c r="E76" s="11">
        <f>IF($A76="","",IFERROR(_xlfn.XLOOKUP($A76,'Événements'!$A$5:$A$104,'Événements'!$H$5:$H$104)&amp;"",""))</f>
        <v/>
      </c>
      <c r="F76" s="13">
        <f>IF($A76="","",COUNTIF('Actions'!$B$5:$B$204,$A76))</f>
        <v/>
      </c>
      <c r="G76" s="13">
        <f>IF($A76="","",COUNTIFS('Actions'!$B$5:$B$204,$A76,'Actions'!$I$5:$I$204,"Terminé"))</f>
        <v/>
      </c>
      <c r="H76" s="14">
        <f>IF($A76="","",IFERROR($G76/$F76,""))</f>
        <v/>
      </c>
      <c r="I76" s="13">
        <f>IF($A76="","",COUNTIFS('Actions'!$B$5:$B$204,$A76,'Actions'!$Q$5:$Q$204,"En retard"))</f>
        <v/>
      </c>
      <c r="J76" s="15">
        <f>IF($A76="","",IFERROR(_xlfn.XLOOKUP($A76,'Événements'!$A$5:$A$104,'Événements'!$I$5:$I$104),""))</f>
        <v/>
      </c>
      <c r="K76" s="15">
        <f>IF($A76="","",SUMIFS('Actions'!$M$5:$M$204,'Actions'!$B$5:$B$204,$A76))</f>
        <v/>
      </c>
      <c r="L76" s="15">
        <f>IF($A76="","",IFERROR($J76-$K76,""))</f>
        <v/>
      </c>
    </row>
    <row r="77" ht="22" customHeight="1">
      <c r="A77" s="5" t="n"/>
      <c r="B77" s="6">
        <f>IF($A77="","",IFERROR(_xlfn.XLOOKUP($A77,'Événements'!$A$5:$A$104,'Événements'!$B$5:$B$104)&amp;"",""))</f>
        <v/>
      </c>
      <c r="C77" s="7">
        <f>IF($A77="","",IFERROR(IF(_xlfn.XLOOKUP($A77,'Événements'!$A$5:$A$104,'Événements'!$E$5:$E$104)=0,"",_xlfn.XLOOKUP($A77,'Événements'!$A$5:$A$104,'Événements'!$E$5:$E$104)),""))</f>
        <v/>
      </c>
      <c r="D77" s="7">
        <f>IF($A77="","",IFERROR(IF(_xlfn.XLOOKUP($A77,'Événements'!$A$5:$A$104,'Événements'!$F$5:$F$104)=0,"",_xlfn.XLOOKUP($A77,'Événements'!$A$5:$A$104,'Événements'!$F$5:$F$104)),""))</f>
        <v/>
      </c>
      <c r="E77" s="6">
        <f>IF($A77="","",IFERROR(_xlfn.XLOOKUP($A77,'Événements'!$A$5:$A$104,'Événements'!$H$5:$H$104)&amp;"",""))</f>
        <v/>
      </c>
      <c r="F77" s="8">
        <f>IF($A77="","",COUNTIF('Actions'!$B$5:$B$204,$A77))</f>
        <v/>
      </c>
      <c r="G77" s="8">
        <f>IF($A77="","",COUNTIFS('Actions'!$B$5:$B$204,$A77,'Actions'!$I$5:$I$204,"Terminé"))</f>
        <v/>
      </c>
      <c r="H77" s="9">
        <f>IF($A77="","",IFERROR($G77/$F77,""))</f>
        <v/>
      </c>
      <c r="I77" s="8">
        <f>IF($A77="","",COUNTIFS('Actions'!$B$5:$B$204,$A77,'Actions'!$Q$5:$Q$204,"En retard"))</f>
        <v/>
      </c>
      <c r="J77" s="10">
        <f>IF($A77="","",IFERROR(_xlfn.XLOOKUP($A77,'Événements'!$A$5:$A$104,'Événements'!$I$5:$I$104),""))</f>
        <v/>
      </c>
      <c r="K77" s="10">
        <f>IF($A77="","",SUMIFS('Actions'!$M$5:$M$204,'Actions'!$B$5:$B$204,$A77))</f>
        <v/>
      </c>
      <c r="L77" s="10">
        <f>IF($A77="","",IFERROR($J77-$K77,""))</f>
        <v/>
      </c>
    </row>
    <row r="78" ht="22" customHeight="1">
      <c r="A78" s="5" t="n"/>
      <c r="B78" s="11">
        <f>IF($A78="","",IFERROR(_xlfn.XLOOKUP($A78,'Événements'!$A$5:$A$104,'Événements'!$B$5:$B$104)&amp;"",""))</f>
        <v/>
      </c>
      <c r="C78" s="12">
        <f>IF($A78="","",IFERROR(IF(_xlfn.XLOOKUP($A78,'Événements'!$A$5:$A$104,'Événements'!$E$5:$E$104)=0,"",_xlfn.XLOOKUP($A78,'Événements'!$A$5:$A$104,'Événements'!$E$5:$E$104)),""))</f>
        <v/>
      </c>
      <c r="D78" s="12">
        <f>IF($A78="","",IFERROR(IF(_xlfn.XLOOKUP($A78,'Événements'!$A$5:$A$104,'Événements'!$F$5:$F$104)=0,"",_xlfn.XLOOKUP($A78,'Événements'!$A$5:$A$104,'Événements'!$F$5:$F$104)),""))</f>
        <v/>
      </c>
      <c r="E78" s="11">
        <f>IF($A78="","",IFERROR(_xlfn.XLOOKUP($A78,'Événements'!$A$5:$A$104,'Événements'!$H$5:$H$104)&amp;"",""))</f>
        <v/>
      </c>
      <c r="F78" s="13">
        <f>IF($A78="","",COUNTIF('Actions'!$B$5:$B$204,$A78))</f>
        <v/>
      </c>
      <c r="G78" s="13">
        <f>IF($A78="","",COUNTIFS('Actions'!$B$5:$B$204,$A78,'Actions'!$I$5:$I$204,"Terminé"))</f>
        <v/>
      </c>
      <c r="H78" s="14">
        <f>IF($A78="","",IFERROR($G78/$F78,""))</f>
        <v/>
      </c>
      <c r="I78" s="13">
        <f>IF($A78="","",COUNTIFS('Actions'!$B$5:$B$204,$A78,'Actions'!$Q$5:$Q$204,"En retard"))</f>
        <v/>
      </c>
      <c r="J78" s="15">
        <f>IF($A78="","",IFERROR(_xlfn.XLOOKUP($A78,'Événements'!$A$5:$A$104,'Événements'!$I$5:$I$104),""))</f>
        <v/>
      </c>
      <c r="K78" s="15">
        <f>IF($A78="","",SUMIFS('Actions'!$M$5:$M$204,'Actions'!$B$5:$B$204,$A78))</f>
        <v/>
      </c>
      <c r="L78" s="15">
        <f>IF($A78="","",IFERROR($J78-$K78,""))</f>
        <v/>
      </c>
    </row>
    <row r="79" ht="22" customHeight="1">
      <c r="A79" s="5" t="n"/>
      <c r="B79" s="6">
        <f>IF($A79="","",IFERROR(_xlfn.XLOOKUP($A79,'Événements'!$A$5:$A$104,'Événements'!$B$5:$B$104)&amp;"",""))</f>
        <v/>
      </c>
      <c r="C79" s="7">
        <f>IF($A79="","",IFERROR(IF(_xlfn.XLOOKUP($A79,'Événements'!$A$5:$A$104,'Événements'!$E$5:$E$104)=0,"",_xlfn.XLOOKUP($A79,'Événements'!$A$5:$A$104,'Événements'!$E$5:$E$104)),""))</f>
        <v/>
      </c>
      <c r="D79" s="7">
        <f>IF($A79="","",IFERROR(IF(_xlfn.XLOOKUP($A79,'Événements'!$A$5:$A$104,'Événements'!$F$5:$F$104)=0,"",_xlfn.XLOOKUP($A79,'Événements'!$A$5:$A$104,'Événements'!$F$5:$F$104)),""))</f>
        <v/>
      </c>
      <c r="E79" s="6">
        <f>IF($A79="","",IFERROR(_xlfn.XLOOKUP($A79,'Événements'!$A$5:$A$104,'Événements'!$H$5:$H$104)&amp;"",""))</f>
        <v/>
      </c>
      <c r="F79" s="8">
        <f>IF($A79="","",COUNTIF('Actions'!$B$5:$B$204,$A79))</f>
        <v/>
      </c>
      <c r="G79" s="8">
        <f>IF($A79="","",COUNTIFS('Actions'!$B$5:$B$204,$A79,'Actions'!$I$5:$I$204,"Terminé"))</f>
        <v/>
      </c>
      <c r="H79" s="9">
        <f>IF($A79="","",IFERROR($G79/$F79,""))</f>
        <v/>
      </c>
      <c r="I79" s="8">
        <f>IF($A79="","",COUNTIFS('Actions'!$B$5:$B$204,$A79,'Actions'!$Q$5:$Q$204,"En retard"))</f>
        <v/>
      </c>
      <c r="J79" s="10">
        <f>IF($A79="","",IFERROR(_xlfn.XLOOKUP($A79,'Événements'!$A$5:$A$104,'Événements'!$I$5:$I$104),""))</f>
        <v/>
      </c>
      <c r="K79" s="10">
        <f>IF($A79="","",SUMIFS('Actions'!$M$5:$M$204,'Actions'!$B$5:$B$204,$A79))</f>
        <v/>
      </c>
      <c r="L79" s="10">
        <f>IF($A79="","",IFERROR($J79-$K79,""))</f>
        <v/>
      </c>
    </row>
    <row r="80" ht="22" customHeight="1">
      <c r="A80" s="5" t="n"/>
      <c r="B80" s="11">
        <f>IF($A80="","",IFERROR(_xlfn.XLOOKUP($A80,'Événements'!$A$5:$A$104,'Événements'!$B$5:$B$104)&amp;"",""))</f>
        <v/>
      </c>
      <c r="C80" s="12">
        <f>IF($A80="","",IFERROR(IF(_xlfn.XLOOKUP($A80,'Événements'!$A$5:$A$104,'Événements'!$E$5:$E$104)=0,"",_xlfn.XLOOKUP($A80,'Événements'!$A$5:$A$104,'Événements'!$E$5:$E$104)),""))</f>
        <v/>
      </c>
      <c r="D80" s="12">
        <f>IF($A80="","",IFERROR(IF(_xlfn.XLOOKUP($A80,'Événements'!$A$5:$A$104,'Événements'!$F$5:$F$104)=0,"",_xlfn.XLOOKUP($A80,'Événements'!$A$5:$A$104,'Événements'!$F$5:$F$104)),""))</f>
        <v/>
      </c>
      <c r="E80" s="11">
        <f>IF($A80="","",IFERROR(_xlfn.XLOOKUP($A80,'Événements'!$A$5:$A$104,'Événements'!$H$5:$H$104)&amp;"",""))</f>
        <v/>
      </c>
      <c r="F80" s="13">
        <f>IF($A80="","",COUNTIF('Actions'!$B$5:$B$204,$A80))</f>
        <v/>
      </c>
      <c r="G80" s="13">
        <f>IF($A80="","",COUNTIFS('Actions'!$B$5:$B$204,$A80,'Actions'!$I$5:$I$204,"Terminé"))</f>
        <v/>
      </c>
      <c r="H80" s="14">
        <f>IF($A80="","",IFERROR($G80/$F80,""))</f>
        <v/>
      </c>
      <c r="I80" s="13">
        <f>IF($A80="","",COUNTIFS('Actions'!$B$5:$B$204,$A80,'Actions'!$Q$5:$Q$204,"En retard"))</f>
        <v/>
      </c>
      <c r="J80" s="15">
        <f>IF($A80="","",IFERROR(_xlfn.XLOOKUP($A80,'Événements'!$A$5:$A$104,'Événements'!$I$5:$I$104),""))</f>
        <v/>
      </c>
      <c r="K80" s="15">
        <f>IF($A80="","",SUMIFS('Actions'!$M$5:$M$204,'Actions'!$B$5:$B$204,$A80))</f>
        <v/>
      </c>
      <c r="L80" s="15">
        <f>IF($A80="","",IFERROR($J80-$K80,""))</f>
        <v/>
      </c>
    </row>
    <row r="81" ht="22" customHeight="1">
      <c r="A81" s="5" t="n"/>
      <c r="B81" s="6">
        <f>IF($A81="","",IFERROR(_xlfn.XLOOKUP($A81,'Événements'!$A$5:$A$104,'Événements'!$B$5:$B$104)&amp;"",""))</f>
        <v/>
      </c>
      <c r="C81" s="7">
        <f>IF($A81="","",IFERROR(IF(_xlfn.XLOOKUP($A81,'Événements'!$A$5:$A$104,'Événements'!$E$5:$E$104)=0,"",_xlfn.XLOOKUP($A81,'Événements'!$A$5:$A$104,'Événements'!$E$5:$E$104)),""))</f>
        <v/>
      </c>
      <c r="D81" s="7">
        <f>IF($A81="","",IFERROR(IF(_xlfn.XLOOKUP($A81,'Événements'!$A$5:$A$104,'Événements'!$F$5:$F$104)=0,"",_xlfn.XLOOKUP($A81,'Événements'!$A$5:$A$104,'Événements'!$F$5:$F$104)),""))</f>
        <v/>
      </c>
      <c r="E81" s="6">
        <f>IF($A81="","",IFERROR(_xlfn.XLOOKUP($A81,'Événements'!$A$5:$A$104,'Événements'!$H$5:$H$104)&amp;"",""))</f>
        <v/>
      </c>
      <c r="F81" s="8">
        <f>IF($A81="","",COUNTIF('Actions'!$B$5:$B$204,$A81))</f>
        <v/>
      </c>
      <c r="G81" s="8">
        <f>IF($A81="","",COUNTIFS('Actions'!$B$5:$B$204,$A81,'Actions'!$I$5:$I$204,"Terminé"))</f>
        <v/>
      </c>
      <c r="H81" s="9">
        <f>IF($A81="","",IFERROR($G81/$F81,""))</f>
        <v/>
      </c>
      <c r="I81" s="8">
        <f>IF($A81="","",COUNTIFS('Actions'!$B$5:$B$204,$A81,'Actions'!$Q$5:$Q$204,"En retard"))</f>
        <v/>
      </c>
      <c r="J81" s="10">
        <f>IF($A81="","",IFERROR(_xlfn.XLOOKUP($A81,'Événements'!$A$5:$A$104,'Événements'!$I$5:$I$104),""))</f>
        <v/>
      </c>
      <c r="K81" s="10">
        <f>IF($A81="","",SUMIFS('Actions'!$M$5:$M$204,'Actions'!$B$5:$B$204,$A81))</f>
        <v/>
      </c>
      <c r="L81" s="10">
        <f>IF($A81="","",IFERROR($J81-$K81,""))</f>
        <v/>
      </c>
    </row>
    <row r="82" ht="22" customHeight="1">
      <c r="A82" s="5" t="n"/>
      <c r="B82" s="11">
        <f>IF($A82="","",IFERROR(_xlfn.XLOOKUP($A82,'Événements'!$A$5:$A$104,'Événements'!$B$5:$B$104)&amp;"",""))</f>
        <v/>
      </c>
      <c r="C82" s="12">
        <f>IF($A82="","",IFERROR(IF(_xlfn.XLOOKUP($A82,'Événements'!$A$5:$A$104,'Événements'!$E$5:$E$104)=0,"",_xlfn.XLOOKUP($A82,'Événements'!$A$5:$A$104,'Événements'!$E$5:$E$104)),""))</f>
        <v/>
      </c>
      <c r="D82" s="12">
        <f>IF($A82="","",IFERROR(IF(_xlfn.XLOOKUP($A82,'Événements'!$A$5:$A$104,'Événements'!$F$5:$F$104)=0,"",_xlfn.XLOOKUP($A82,'Événements'!$A$5:$A$104,'Événements'!$F$5:$F$104)),""))</f>
        <v/>
      </c>
      <c r="E82" s="11">
        <f>IF($A82="","",IFERROR(_xlfn.XLOOKUP($A82,'Événements'!$A$5:$A$104,'Événements'!$H$5:$H$104)&amp;"",""))</f>
        <v/>
      </c>
      <c r="F82" s="13">
        <f>IF($A82="","",COUNTIF('Actions'!$B$5:$B$204,$A82))</f>
        <v/>
      </c>
      <c r="G82" s="13">
        <f>IF($A82="","",COUNTIFS('Actions'!$B$5:$B$204,$A82,'Actions'!$I$5:$I$204,"Terminé"))</f>
        <v/>
      </c>
      <c r="H82" s="14">
        <f>IF($A82="","",IFERROR($G82/$F82,""))</f>
        <v/>
      </c>
      <c r="I82" s="13">
        <f>IF($A82="","",COUNTIFS('Actions'!$B$5:$B$204,$A82,'Actions'!$Q$5:$Q$204,"En retard"))</f>
        <v/>
      </c>
      <c r="J82" s="15">
        <f>IF($A82="","",IFERROR(_xlfn.XLOOKUP($A82,'Événements'!$A$5:$A$104,'Événements'!$I$5:$I$104),""))</f>
        <v/>
      </c>
      <c r="K82" s="15">
        <f>IF($A82="","",SUMIFS('Actions'!$M$5:$M$204,'Actions'!$B$5:$B$204,$A82))</f>
        <v/>
      </c>
      <c r="L82" s="15">
        <f>IF($A82="","",IFERROR($J82-$K82,""))</f>
        <v/>
      </c>
    </row>
    <row r="83" ht="22" customHeight="1">
      <c r="A83" s="5" t="n"/>
      <c r="B83" s="6">
        <f>IF($A83="","",IFERROR(_xlfn.XLOOKUP($A83,'Événements'!$A$5:$A$104,'Événements'!$B$5:$B$104)&amp;"",""))</f>
        <v/>
      </c>
      <c r="C83" s="7">
        <f>IF($A83="","",IFERROR(IF(_xlfn.XLOOKUP($A83,'Événements'!$A$5:$A$104,'Événements'!$E$5:$E$104)=0,"",_xlfn.XLOOKUP($A83,'Événements'!$A$5:$A$104,'Événements'!$E$5:$E$104)),""))</f>
        <v/>
      </c>
      <c r="D83" s="7">
        <f>IF($A83="","",IFERROR(IF(_xlfn.XLOOKUP($A83,'Événements'!$A$5:$A$104,'Événements'!$F$5:$F$104)=0,"",_xlfn.XLOOKUP($A83,'Événements'!$A$5:$A$104,'Événements'!$F$5:$F$104)),""))</f>
        <v/>
      </c>
      <c r="E83" s="6">
        <f>IF($A83="","",IFERROR(_xlfn.XLOOKUP($A83,'Événements'!$A$5:$A$104,'Événements'!$H$5:$H$104)&amp;"",""))</f>
        <v/>
      </c>
      <c r="F83" s="8">
        <f>IF($A83="","",COUNTIF('Actions'!$B$5:$B$204,$A83))</f>
        <v/>
      </c>
      <c r="G83" s="8">
        <f>IF($A83="","",COUNTIFS('Actions'!$B$5:$B$204,$A83,'Actions'!$I$5:$I$204,"Terminé"))</f>
        <v/>
      </c>
      <c r="H83" s="9">
        <f>IF($A83="","",IFERROR($G83/$F83,""))</f>
        <v/>
      </c>
      <c r="I83" s="8">
        <f>IF($A83="","",COUNTIFS('Actions'!$B$5:$B$204,$A83,'Actions'!$Q$5:$Q$204,"En retard"))</f>
        <v/>
      </c>
      <c r="J83" s="10">
        <f>IF($A83="","",IFERROR(_xlfn.XLOOKUP($A83,'Événements'!$A$5:$A$104,'Événements'!$I$5:$I$104),""))</f>
        <v/>
      </c>
      <c r="K83" s="10">
        <f>IF($A83="","",SUMIFS('Actions'!$M$5:$M$204,'Actions'!$B$5:$B$204,$A83))</f>
        <v/>
      </c>
      <c r="L83" s="10">
        <f>IF($A83="","",IFERROR($J83-$K83,""))</f>
        <v/>
      </c>
    </row>
    <row r="84" ht="22" customHeight="1">
      <c r="A84" s="5" t="n"/>
      <c r="B84" s="11">
        <f>IF($A84="","",IFERROR(_xlfn.XLOOKUP($A84,'Événements'!$A$5:$A$104,'Événements'!$B$5:$B$104)&amp;"",""))</f>
        <v/>
      </c>
      <c r="C84" s="12">
        <f>IF($A84="","",IFERROR(IF(_xlfn.XLOOKUP($A84,'Événements'!$A$5:$A$104,'Événements'!$E$5:$E$104)=0,"",_xlfn.XLOOKUP($A84,'Événements'!$A$5:$A$104,'Événements'!$E$5:$E$104)),""))</f>
        <v/>
      </c>
      <c r="D84" s="12">
        <f>IF($A84="","",IFERROR(IF(_xlfn.XLOOKUP($A84,'Événements'!$A$5:$A$104,'Événements'!$F$5:$F$104)=0,"",_xlfn.XLOOKUP($A84,'Événements'!$A$5:$A$104,'Événements'!$F$5:$F$104)),""))</f>
        <v/>
      </c>
      <c r="E84" s="11">
        <f>IF($A84="","",IFERROR(_xlfn.XLOOKUP($A84,'Événements'!$A$5:$A$104,'Événements'!$H$5:$H$104)&amp;"",""))</f>
        <v/>
      </c>
      <c r="F84" s="13">
        <f>IF($A84="","",COUNTIF('Actions'!$B$5:$B$204,$A84))</f>
        <v/>
      </c>
      <c r="G84" s="13">
        <f>IF($A84="","",COUNTIFS('Actions'!$B$5:$B$204,$A84,'Actions'!$I$5:$I$204,"Terminé"))</f>
        <v/>
      </c>
      <c r="H84" s="14">
        <f>IF($A84="","",IFERROR($G84/$F84,""))</f>
        <v/>
      </c>
      <c r="I84" s="13">
        <f>IF($A84="","",COUNTIFS('Actions'!$B$5:$B$204,$A84,'Actions'!$Q$5:$Q$204,"En retard"))</f>
        <v/>
      </c>
      <c r="J84" s="15">
        <f>IF($A84="","",IFERROR(_xlfn.XLOOKUP($A84,'Événements'!$A$5:$A$104,'Événements'!$I$5:$I$104),""))</f>
        <v/>
      </c>
      <c r="K84" s="15">
        <f>IF($A84="","",SUMIFS('Actions'!$M$5:$M$204,'Actions'!$B$5:$B$204,$A84))</f>
        <v/>
      </c>
      <c r="L84" s="15">
        <f>IF($A84="","",IFERROR($J84-$K84,""))</f>
        <v/>
      </c>
    </row>
    <row r="85" ht="22" customHeight="1">
      <c r="A85" s="5" t="n"/>
      <c r="B85" s="6">
        <f>IF($A85="","",IFERROR(_xlfn.XLOOKUP($A85,'Événements'!$A$5:$A$104,'Événements'!$B$5:$B$104)&amp;"",""))</f>
        <v/>
      </c>
      <c r="C85" s="7">
        <f>IF($A85="","",IFERROR(IF(_xlfn.XLOOKUP($A85,'Événements'!$A$5:$A$104,'Événements'!$E$5:$E$104)=0,"",_xlfn.XLOOKUP($A85,'Événements'!$A$5:$A$104,'Événements'!$E$5:$E$104)),""))</f>
        <v/>
      </c>
      <c r="D85" s="7">
        <f>IF($A85="","",IFERROR(IF(_xlfn.XLOOKUP($A85,'Événements'!$A$5:$A$104,'Événements'!$F$5:$F$104)=0,"",_xlfn.XLOOKUP($A85,'Événements'!$A$5:$A$104,'Événements'!$F$5:$F$104)),""))</f>
        <v/>
      </c>
      <c r="E85" s="6">
        <f>IF($A85="","",IFERROR(_xlfn.XLOOKUP($A85,'Événements'!$A$5:$A$104,'Événements'!$H$5:$H$104)&amp;"",""))</f>
        <v/>
      </c>
      <c r="F85" s="8">
        <f>IF($A85="","",COUNTIF('Actions'!$B$5:$B$204,$A85))</f>
        <v/>
      </c>
      <c r="G85" s="8">
        <f>IF($A85="","",COUNTIFS('Actions'!$B$5:$B$204,$A85,'Actions'!$I$5:$I$204,"Terminé"))</f>
        <v/>
      </c>
      <c r="H85" s="9">
        <f>IF($A85="","",IFERROR($G85/$F85,""))</f>
        <v/>
      </c>
      <c r="I85" s="8">
        <f>IF($A85="","",COUNTIFS('Actions'!$B$5:$B$204,$A85,'Actions'!$Q$5:$Q$204,"En retard"))</f>
        <v/>
      </c>
      <c r="J85" s="10">
        <f>IF($A85="","",IFERROR(_xlfn.XLOOKUP($A85,'Événements'!$A$5:$A$104,'Événements'!$I$5:$I$104),""))</f>
        <v/>
      </c>
      <c r="K85" s="10">
        <f>IF($A85="","",SUMIFS('Actions'!$M$5:$M$204,'Actions'!$B$5:$B$204,$A85))</f>
        <v/>
      </c>
      <c r="L85" s="10">
        <f>IF($A85="","",IFERROR($J85-$K85,""))</f>
        <v/>
      </c>
    </row>
    <row r="86" ht="22" customHeight="1">
      <c r="A86" s="5" t="n"/>
      <c r="B86" s="11">
        <f>IF($A86="","",IFERROR(_xlfn.XLOOKUP($A86,'Événements'!$A$5:$A$104,'Événements'!$B$5:$B$104)&amp;"",""))</f>
        <v/>
      </c>
      <c r="C86" s="12">
        <f>IF($A86="","",IFERROR(IF(_xlfn.XLOOKUP($A86,'Événements'!$A$5:$A$104,'Événements'!$E$5:$E$104)=0,"",_xlfn.XLOOKUP($A86,'Événements'!$A$5:$A$104,'Événements'!$E$5:$E$104)),""))</f>
        <v/>
      </c>
      <c r="D86" s="12">
        <f>IF($A86="","",IFERROR(IF(_xlfn.XLOOKUP($A86,'Événements'!$A$5:$A$104,'Événements'!$F$5:$F$104)=0,"",_xlfn.XLOOKUP($A86,'Événements'!$A$5:$A$104,'Événements'!$F$5:$F$104)),""))</f>
        <v/>
      </c>
      <c r="E86" s="11">
        <f>IF($A86="","",IFERROR(_xlfn.XLOOKUP($A86,'Événements'!$A$5:$A$104,'Événements'!$H$5:$H$104)&amp;"",""))</f>
        <v/>
      </c>
      <c r="F86" s="13">
        <f>IF($A86="","",COUNTIF('Actions'!$B$5:$B$204,$A86))</f>
        <v/>
      </c>
      <c r="G86" s="13">
        <f>IF($A86="","",COUNTIFS('Actions'!$B$5:$B$204,$A86,'Actions'!$I$5:$I$204,"Terminé"))</f>
        <v/>
      </c>
      <c r="H86" s="14">
        <f>IF($A86="","",IFERROR($G86/$F86,""))</f>
        <v/>
      </c>
      <c r="I86" s="13">
        <f>IF($A86="","",COUNTIFS('Actions'!$B$5:$B$204,$A86,'Actions'!$Q$5:$Q$204,"En retard"))</f>
        <v/>
      </c>
      <c r="J86" s="15">
        <f>IF($A86="","",IFERROR(_xlfn.XLOOKUP($A86,'Événements'!$A$5:$A$104,'Événements'!$I$5:$I$104),""))</f>
        <v/>
      </c>
      <c r="K86" s="15">
        <f>IF($A86="","",SUMIFS('Actions'!$M$5:$M$204,'Actions'!$B$5:$B$204,$A86))</f>
        <v/>
      </c>
      <c r="L86" s="15">
        <f>IF($A86="","",IFERROR($J86-$K86,""))</f>
        <v/>
      </c>
    </row>
    <row r="87" ht="22" customHeight="1">
      <c r="A87" s="5" t="n"/>
      <c r="B87" s="6">
        <f>IF($A87="","",IFERROR(_xlfn.XLOOKUP($A87,'Événements'!$A$5:$A$104,'Événements'!$B$5:$B$104)&amp;"",""))</f>
        <v/>
      </c>
      <c r="C87" s="7">
        <f>IF($A87="","",IFERROR(IF(_xlfn.XLOOKUP($A87,'Événements'!$A$5:$A$104,'Événements'!$E$5:$E$104)=0,"",_xlfn.XLOOKUP($A87,'Événements'!$A$5:$A$104,'Événements'!$E$5:$E$104)),""))</f>
        <v/>
      </c>
      <c r="D87" s="7">
        <f>IF($A87="","",IFERROR(IF(_xlfn.XLOOKUP($A87,'Événements'!$A$5:$A$104,'Événements'!$F$5:$F$104)=0,"",_xlfn.XLOOKUP($A87,'Événements'!$A$5:$A$104,'Événements'!$F$5:$F$104)),""))</f>
        <v/>
      </c>
      <c r="E87" s="6">
        <f>IF($A87="","",IFERROR(_xlfn.XLOOKUP($A87,'Événements'!$A$5:$A$104,'Événements'!$H$5:$H$104)&amp;"",""))</f>
        <v/>
      </c>
      <c r="F87" s="8">
        <f>IF($A87="","",COUNTIF('Actions'!$B$5:$B$204,$A87))</f>
        <v/>
      </c>
      <c r="G87" s="8">
        <f>IF($A87="","",COUNTIFS('Actions'!$B$5:$B$204,$A87,'Actions'!$I$5:$I$204,"Terminé"))</f>
        <v/>
      </c>
      <c r="H87" s="9">
        <f>IF($A87="","",IFERROR($G87/$F87,""))</f>
        <v/>
      </c>
      <c r="I87" s="8">
        <f>IF($A87="","",COUNTIFS('Actions'!$B$5:$B$204,$A87,'Actions'!$Q$5:$Q$204,"En retard"))</f>
        <v/>
      </c>
      <c r="J87" s="10">
        <f>IF($A87="","",IFERROR(_xlfn.XLOOKUP($A87,'Événements'!$A$5:$A$104,'Événements'!$I$5:$I$104),""))</f>
        <v/>
      </c>
      <c r="K87" s="10">
        <f>IF($A87="","",SUMIFS('Actions'!$M$5:$M$204,'Actions'!$B$5:$B$204,$A87))</f>
        <v/>
      </c>
      <c r="L87" s="10">
        <f>IF($A87="","",IFERROR($J87-$K87,""))</f>
        <v/>
      </c>
    </row>
    <row r="88" ht="22" customHeight="1">
      <c r="A88" s="5" t="n"/>
      <c r="B88" s="11">
        <f>IF($A88="","",IFERROR(_xlfn.XLOOKUP($A88,'Événements'!$A$5:$A$104,'Événements'!$B$5:$B$104)&amp;"",""))</f>
        <v/>
      </c>
      <c r="C88" s="12">
        <f>IF($A88="","",IFERROR(IF(_xlfn.XLOOKUP($A88,'Événements'!$A$5:$A$104,'Événements'!$E$5:$E$104)=0,"",_xlfn.XLOOKUP($A88,'Événements'!$A$5:$A$104,'Événements'!$E$5:$E$104)),""))</f>
        <v/>
      </c>
      <c r="D88" s="12">
        <f>IF($A88="","",IFERROR(IF(_xlfn.XLOOKUP($A88,'Événements'!$A$5:$A$104,'Événements'!$F$5:$F$104)=0,"",_xlfn.XLOOKUP($A88,'Événements'!$A$5:$A$104,'Événements'!$F$5:$F$104)),""))</f>
        <v/>
      </c>
      <c r="E88" s="11">
        <f>IF($A88="","",IFERROR(_xlfn.XLOOKUP($A88,'Événements'!$A$5:$A$104,'Événements'!$H$5:$H$104)&amp;"",""))</f>
        <v/>
      </c>
      <c r="F88" s="13">
        <f>IF($A88="","",COUNTIF('Actions'!$B$5:$B$204,$A88))</f>
        <v/>
      </c>
      <c r="G88" s="13">
        <f>IF($A88="","",COUNTIFS('Actions'!$B$5:$B$204,$A88,'Actions'!$I$5:$I$204,"Terminé"))</f>
        <v/>
      </c>
      <c r="H88" s="14">
        <f>IF($A88="","",IFERROR($G88/$F88,""))</f>
        <v/>
      </c>
      <c r="I88" s="13">
        <f>IF($A88="","",COUNTIFS('Actions'!$B$5:$B$204,$A88,'Actions'!$Q$5:$Q$204,"En retard"))</f>
        <v/>
      </c>
      <c r="J88" s="15">
        <f>IF($A88="","",IFERROR(_xlfn.XLOOKUP($A88,'Événements'!$A$5:$A$104,'Événements'!$I$5:$I$104),""))</f>
        <v/>
      </c>
      <c r="K88" s="15">
        <f>IF($A88="","",SUMIFS('Actions'!$M$5:$M$204,'Actions'!$B$5:$B$204,$A88))</f>
        <v/>
      </c>
      <c r="L88" s="15">
        <f>IF($A88="","",IFERROR($J88-$K88,""))</f>
        <v/>
      </c>
    </row>
    <row r="89" ht="22" customHeight="1">
      <c r="A89" s="5" t="n"/>
      <c r="B89" s="6">
        <f>IF($A89="","",IFERROR(_xlfn.XLOOKUP($A89,'Événements'!$A$5:$A$104,'Événements'!$B$5:$B$104)&amp;"",""))</f>
        <v/>
      </c>
      <c r="C89" s="7">
        <f>IF($A89="","",IFERROR(IF(_xlfn.XLOOKUP($A89,'Événements'!$A$5:$A$104,'Événements'!$E$5:$E$104)=0,"",_xlfn.XLOOKUP($A89,'Événements'!$A$5:$A$104,'Événements'!$E$5:$E$104)),""))</f>
        <v/>
      </c>
      <c r="D89" s="7">
        <f>IF($A89="","",IFERROR(IF(_xlfn.XLOOKUP($A89,'Événements'!$A$5:$A$104,'Événements'!$F$5:$F$104)=0,"",_xlfn.XLOOKUP($A89,'Événements'!$A$5:$A$104,'Événements'!$F$5:$F$104)),""))</f>
        <v/>
      </c>
      <c r="E89" s="6">
        <f>IF($A89="","",IFERROR(_xlfn.XLOOKUP($A89,'Événements'!$A$5:$A$104,'Événements'!$H$5:$H$104)&amp;"",""))</f>
        <v/>
      </c>
      <c r="F89" s="8">
        <f>IF($A89="","",COUNTIF('Actions'!$B$5:$B$204,$A89))</f>
        <v/>
      </c>
      <c r="G89" s="8">
        <f>IF($A89="","",COUNTIFS('Actions'!$B$5:$B$204,$A89,'Actions'!$I$5:$I$204,"Terminé"))</f>
        <v/>
      </c>
      <c r="H89" s="9">
        <f>IF($A89="","",IFERROR($G89/$F89,""))</f>
        <v/>
      </c>
      <c r="I89" s="8">
        <f>IF($A89="","",COUNTIFS('Actions'!$B$5:$B$204,$A89,'Actions'!$Q$5:$Q$204,"En retard"))</f>
        <v/>
      </c>
      <c r="J89" s="10">
        <f>IF($A89="","",IFERROR(_xlfn.XLOOKUP($A89,'Événements'!$A$5:$A$104,'Événements'!$I$5:$I$104),""))</f>
        <v/>
      </c>
      <c r="K89" s="10">
        <f>IF($A89="","",SUMIFS('Actions'!$M$5:$M$204,'Actions'!$B$5:$B$204,$A89))</f>
        <v/>
      </c>
      <c r="L89" s="10">
        <f>IF($A89="","",IFERROR($J89-$K89,""))</f>
        <v/>
      </c>
    </row>
    <row r="90" ht="22" customHeight="1">
      <c r="A90" s="5" t="n"/>
      <c r="B90" s="11">
        <f>IF($A90="","",IFERROR(_xlfn.XLOOKUP($A90,'Événements'!$A$5:$A$104,'Événements'!$B$5:$B$104)&amp;"",""))</f>
        <v/>
      </c>
      <c r="C90" s="12">
        <f>IF($A90="","",IFERROR(IF(_xlfn.XLOOKUP($A90,'Événements'!$A$5:$A$104,'Événements'!$E$5:$E$104)=0,"",_xlfn.XLOOKUP($A90,'Événements'!$A$5:$A$104,'Événements'!$E$5:$E$104)),""))</f>
        <v/>
      </c>
      <c r="D90" s="12">
        <f>IF($A90="","",IFERROR(IF(_xlfn.XLOOKUP($A90,'Événements'!$A$5:$A$104,'Événements'!$F$5:$F$104)=0,"",_xlfn.XLOOKUP($A90,'Événements'!$A$5:$A$104,'Événements'!$F$5:$F$104)),""))</f>
        <v/>
      </c>
      <c r="E90" s="11">
        <f>IF($A90="","",IFERROR(_xlfn.XLOOKUP($A90,'Événements'!$A$5:$A$104,'Événements'!$H$5:$H$104)&amp;"",""))</f>
        <v/>
      </c>
      <c r="F90" s="13">
        <f>IF($A90="","",COUNTIF('Actions'!$B$5:$B$204,$A90))</f>
        <v/>
      </c>
      <c r="G90" s="13">
        <f>IF($A90="","",COUNTIFS('Actions'!$B$5:$B$204,$A90,'Actions'!$I$5:$I$204,"Terminé"))</f>
        <v/>
      </c>
      <c r="H90" s="14">
        <f>IF($A90="","",IFERROR($G90/$F90,""))</f>
        <v/>
      </c>
      <c r="I90" s="13">
        <f>IF($A90="","",COUNTIFS('Actions'!$B$5:$B$204,$A90,'Actions'!$Q$5:$Q$204,"En retard"))</f>
        <v/>
      </c>
      <c r="J90" s="15">
        <f>IF($A90="","",IFERROR(_xlfn.XLOOKUP($A90,'Événements'!$A$5:$A$104,'Événements'!$I$5:$I$104),""))</f>
        <v/>
      </c>
      <c r="K90" s="15">
        <f>IF($A90="","",SUMIFS('Actions'!$M$5:$M$204,'Actions'!$B$5:$B$204,$A90))</f>
        <v/>
      </c>
      <c r="L90" s="15">
        <f>IF($A90="","",IFERROR($J90-$K90,""))</f>
        <v/>
      </c>
    </row>
    <row r="91" ht="22" customHeight="1">
      <c r="A91" s="5" t="n"/>
      <c r="B91" s="6">
        <f>IF($A91="","",IFERROR(_xlfn.XLOOKUP($A91,'Événements'!$A$5:$A$104,'Événements'!$B$5:$B$104)&amp;"",""))</f>
        <v/>
      </c>
      <c r="C91" s="7">
        <f>IF($A91="","",IFERROR(IF(_xlfn.XLOOKUP($A91,'Événements'!$A$5:$A$104,'Événements'!$E$5:$E$104)=0,"",_xlfn.XLOOKUP($A91,'Événements'!$A$5:$A$104,'Événements'!$E$5:$E$104)),""))</f>
        <v/>
      </c>
      <c r="D91" s="7">
        <f>IF($A91="","",IFERROR(IF(_xlfn.XLOOKUP($A91,'Événements'!$A$5:$A$104,'Événements'!$F$5:$F$104)=0,"",_xlfn.XLOOKUP($A91,'Événements'!$A$5:$A$104,'Événements'!$F$5:$F$104)),""))</f>
        <v/>
      </c>
      <c r="E91" s="6">
        <f>IF($A91="","",IFERROR(_xlfn.XLOOKUP($A91,'Événements'!$A$5:$A$104,'Événements'!$H$5:$H$104)&amp;"",""))</f>
        <v/>
      </c>
      <c r="F91" s="8">
        <f>IF($A91="","",COUNTIF('Actions'!$B$5:$B$204,$A91))</f>
        <v/>
      </c>
      <c r="G91" s="8">
        <f>IF($A91="","",COUNTIFS('Actions'!$B$5:$B$204,$A91,'Actions'!$I$5:$I$204,"Terminé"))</f>
        <v/>
      </c>
      <c r="H91" s="9">
        <f>IF($A91="","",IFERROR($G91/$F91,""))</f>
        <v/>
      </c>
      <c r="I91" s="8">
        <f>IF($A91="","",COUNTIFS('Actions'!$B$5:$B$204,$A91,'Actions'!$Q$5:$Q$204,"En retard"))</f>
        <v/>
      </c>
      <c r="J91" s="10">
        <f>IF($A91="","",IFERROR(_xlfn.XLOOKUP($A91,'Événements'!$A$5:$A$104,'Événements'!$I$5:$I$104),""))</f>
        <v/>
      </c>
      <c r="K91" s="10">
        <f>IF($A91="","",SUMIFS('Actions'!$M$5:$M$204,'Actions'!$B$5:$B$204,$A91))</f>
        <v/>
      </c>
      <c r="L91" s="10">
        <f>IF($A91="","",IFERROR($J91-$K91,""))</f>
        <v/>
      </c>
    </row>
    <row r="92" ht="22" customHeight="1">
      <c r="A92" s="5" t="n"/>
      <c r="B92" s="11">
        <f>IF($A92="","",IFERROR(_xlfn.XLOOKUP($A92,'Événements'!$A$5:$A$104,'Événements'!$B$5:$B$104)&amp;"",""))</f>
        <v/>
      </c>
      <c r="C92" s="12">
        <f>IF($A92="","",IFERROR(IF(_xlfn.XLOOKUP($A92,'Événements'!$A$5:$A$104,'Événements'!$E$5:$E$104)=0,"",_xlfn.XLOOKUP($A92,'Événements'!$A$5:$A$104,'Événements'!$E$5:$E$104)),""))</f>
        <v/>
      </c>
      <c r="D92" s="12">
        <f>IF($A92="","",IFERROR(IF(_xlfn.XLOOKUP($A92,'Événements'!$A$5:$A$104,'Événements'!$F$5:$F$104)=0,"",_xlfn.XLOOKUP($A92,'Événements'!$A$5:$A$104,'Événements'!$F$5:$F$104)),""))</f>
        <v/>
      </c>
      <c r="E92" s="11">
        <f>IF($A92="","",IFERROR(_xlfn.XLOOKUP($A92,'Événements'!$A$5:$A$104,'Événements'!$H$5:$H$104)&amp;"",""))</f>
        <v/>
      </c>
      <c r="F92" s="13">
        <f>IF($A92="","",COUNTIF('Actions'!$B$5:$B$204,$A92))</f>
        <v/>
      </c>
      <c r="G92" s="13">
        <f>IF($A92="","",COUNTIFS('Actions'!$B$5:$B$204,$A92,'Actions'!$I$5:$I$204,"Terminé"))</f>
        <v/>
      </c>
      <c r="H92" s="14">
        <f>IF($A92="","",IFERROR($G92/$F92,""))</f>
        <v/>
      </c>
      <c r="I92" s="13">
        <f>IF($A92="","",COUNTIFS('Actions'!$B$5:$B$204,$A92,'Actions'!$Q$5:$Q$204,"En retard"))</f>
        <v/>
      </c>
      <c r="J92" s="15">
        <f>IF($A92="","",IFERROR(_xlfn.XLOOKUP($A92,'Événements'!$A$5:$A$104,'Événements'!$I$5:$I$104),""))</f>
        <v/>
      </c>
      <c r="K92" s="15">
        <f>IF($A92="","",SUMIFS('Actions'!$M$5:$M$204,'Actions'!$B$5:$B$204,$A92))</f>
        <v/>
      </c>
      <c r="L92" s="15">
        <f>IF($A92="","",IFERROR($J92-$K92,""))</f>
        <v/>
      </c>
    </row>
    <row r="93" ht="22" customHeight="1">
      <c r="A93" s="5" t="n"/>
      <c r="B93" s="6">
        <f>IF($A93="","",IFERROR(_xlfn.XLOOKUP($A93,'Événements'!$A$5:$A$104,'Événements'!$B$5:$B$104)&amp;"",""))</f>
        <v/>
      </c>
      <c r="C93" s="7">
        <f>IF($A93="","",IFERROR(IF(_xlfn.XLOOKUP($A93,'Événements'!$A$5:$A$104,'Événements'!$E$5:$E$104)=0,"",_xlfn.XLOOKUP($A93,'Événements'!$A$5:$A$104,'Événements'!$E$5:$E$104)),""))</f>
        <v/>
      </c>
      <c r="D93" s="7">
        <f>IF($A93="","",IFERROR(IF(_xlfn.XLOOKUP($A93,'Événements'!$A$5:$A$104,'Événements'!$F$5:$F$104)=0,"",_xlfn.XLOOKUP($A93,'Événements'!$A$5:$A$104,'Événements'!$F$5:$F$104)),""))</f>
        <v/>
      </c>
      <c r="E93" s="6">
        <f>IF($A93="","",IFERROR(_xlfn.XLOOKUP($A93,'Événements'!$A$5:$A$104,'Événements'!$H$5:$H$104)&amp;"",""))</f>
        <v/>
      </c>
      <c r="F93" s="8">
        <f>IF($A93="","",COUNTIF('Actions'!$B$5:$B$204,$A93))</f>
        <v/>
      </c>
      <c r="G93" s="8">
        <f>IF($A93="","",COUNTIFS('Actions'!$B$5:$B$204,$A93,'Actions'!$I$5:$I$204,"Terminé"))</f>
        <v/>
      </c>
      <c r="H93" s="9">
        <f>IF($A93="","",IFERROR($G93/$F93,""))</f>
        <v/>
      </c>
      <c r="I93" s="8">
        <f>IF($A93="","",COUNTIFS('Actions'!$B$5:$B$204,$A93,'Actions'!$Q$5:$Q$204,"En retard"))</f>
        <v/>
      </c>
      <c r="J93" s="10">
        <f>IF($A93="","",IFERROR(_xlfn.XLOOKUP($A93,'Événements'!$A$5:$A$104,'Événements'!$I$5:$I$104),""))</f>
        <v/>
      </c>
      <c r="K93" s="10">
        <f>IF($A93="","",SUMIFS('Actions'!$M$5:$M$204,'Actions'!$B$5:$B$204,$A93))</f>
        <v/>
      </c>
      <c r="L93" s="10">
        <f>IF($A93="","",IFERROR($J93-$K93,""))</f>
        <v/>
      </c>
    </row>
    <row r="94" ht="22" customHeight="1">
      <c r="A94" s="5" t="n"/>
      <c r="B94" s="11">
        <f>IF($A94="","",IFERROR(_xlfn.XLOOKUP($A94,'Événements'!$A$5:$A$104,'Événements'!$B$5:$B$104)&amp;"",""))</f>
        <v/>
      </c>
      <c r="C94" s="12">
        <f>IF($A94="","",IFERROR(IF(_xlfn.XLOOKUP($A94,'Événements'!$A$5:$A$104,'Événements'!$E$5:$E$104)=0,"",_xlfn.XLOOKUP($A94,'Événements'!$A$5:$A$104,'Événements'!$E$5:$E$104)),""))</f>
        <v/>
      </c>
      <c r="D94" s="12">
        <f>IF($A94="","",IFERROR(IF(_xlfn.XLOOKUP($A94,'Événements'!$A$5:$A$104,'Événements'!$F$5:$F$104)=0,"",_xlfn.XLOOKUP($A94,'Événements'!$A$5:$A$104,'Événements'!$F$5:$F$104)),""))</f>
        <v/>
      </c>
      <c r="E94" s="11">
        <f>IF($A94="","",IFERROR(_xlfn.XLOOKUP($A94,'Événements'!$A$5:$A$104,'Événements'!$H$5:$H$104)&amp;"",""))</f>
        <v/>
      </c>
      <c r="F94" s="13">
        <f>IF($A94="","",COUNTIF('Actions'!$B$5:$B$204,$A94))</f>
        <v/>
      </c>
      <c r="G94" s="13">
        <f>IF($A94="","",COUNTIFS('Actions'!$B$5:$B$204,$A94,'Actions'!$I$5:$I$204,"Terminé"))</f>
        <v/>
      </c>
      <c r="H94" s="14">
        <f>IF($A94="","",IFERROR($G94/$F94,""))</f>
        <v/>
      </c>
      <c r="I94" s="13">
        <f>IF($A94="","",COUNTIFS('Actions'!$B$5:$B$204,$A94,'Actions'!$Q$5:$Q$204,"En retard"))</f>
        <v/>
      </c>
      <c r="J94" s="15">
        <f>IF($A94="","",IFERROR(_xlfn.XLOOKUP($A94,'Événements'!$A$5:$A$104,'Événements'!$I$5:$I$104),""))</f>
        <v/>
      </c>
      <c r="K94" s="15">
        <f>IF($A94="","",SUMIFS('Actions'!$M$5:$M$204,'Actions'!$B$5:$B$204,$A94))</f>
        <v/>
      </c>
      <c r="L94" s="15">
        <f>IF($A94="","",IFERROR($J94-$K94,""))</f>
        <v/>
      </c>
    </row>
    <row r="95" ht="22" customHeight="1">
      <c r="A95" s="5" t="n"/>
      <c r="B95" s="6">
        <f>IF($A95="","",IFERROR(_xlfn.XLOOKUP($A95,'Événements'!$A$5:$A$104,'Événements'!$B$5:$B$104)&amp;"",""))</f>
        <v/>
      </c>
      <c r="C95" s="7">
        <f>IF($A95="","",IFERROR(IF(_xlfn.XLOOKUP($A95,'Événements'!$A$5:$A$104,'Événements'!$E$5:$E$104)=0,"",_xlfn.XLOOKUP($A95,'Événements'!$A$5:$A$104,'Événements'!$E$5:$E$104)),""))</f>
        <v/>
      </c>
      <c r="D95" s="7">
        <f>IF($A95="","",IFERROR(IF(_xlfn.XLOOKUP($A95,'Événements'!$A$5:$A$104,'Événements'!$F$5:$F$104)=0,"",_xlfn.XLOOKUP($A95,'Événements'!$A$5:$A$104,'Événements'!$F$5:$F$104)),""))</f>
        <v/>
      </c>
      <c r="E95" s="6">
        <f>IF($A95="","",IFERROR(_xlfn.XLOOKUP($A95,'Événements'!$A$5:$A$104,'Événements'!$H$5:$H$104)&amp;"",""))</f>
        <v/>
      </c>
      <c r="F95" s="8">
        <f>IF($A95="","",COUNTIF('Actions'!$B$5:$B$204,$A95))</f>
        <v/>
      </c>
      <c r="G95" s="8">
        <f>IF($A95="","",COUNTIFS('Actions'!$B$5:$B$204,$A95,'Actions'!$I$5:$I$204,"Terminé"))</f>
        <v/>
      </c>
      <c r="H95" s="9">
        <f>IF($A95="","",IFERROR($G95/$F95,""))</f>
        <v/>
      </c>
      <c r="I95" s="8">
        <f>IF($A95="","",COUNTIFS('Actions'!$B$5:$B$204,$A95,'Actions'!$Q$5:$Q$204,"En retard"))</f>
        <v/>
      </c>
      <c r="J95" s="10">
        <f>IF($A95="","",IFERROR(_xlfn.XLOOKUP($A95,'Événements'!$A$5:$A$104,'Événements'!$I$5:$I$104),""))</f>
        <v/>
      </c>
      <c r="K95" s="10">
        <f>IF($A95="","",SUMIFS('Actions'!$M$5:$M$204,'Actions'!$B$5:$B$204,$A95))</f>
        <v/>
      </c>
      <c r="L95" s="10">
        <f>IF($A95="","",IFERROR($J95-$K95,""))</f>
        <v/>
      </c>
    </row>
    <row r="96" ht="22" customHeight="1">
      <c r="A96" s="5" t="n"/>
      <c r="B96" s="11">
        <f>IF($A96="","",IFERROR(_xlfn.XLOOKUP($A96,'Événements'!$A$5:$A$104,'Événements'!$B$5:$B$104)&amp;"",""))</f>
        <v/>
      </c>
      <c r="C96" s="12">
        <f>IF($A96="","",IFERROR(IF(_xlfn.XLOOKUP($A96,'Événements'!$A$5:$A$104,'Événements'!$E$5:$E$104)=0,"",_xlfn.XLOOKUP($A96,'Événements'!$A$5:$A$104,'Événements'!$E$5:$E$104)),""))</f>
        <v/>
      </c>
      <c r="D96" s="12">
        <f>IF($A96="","",IFERROR(IF(_xlfn.XLOOKUP($A96,'Événements'!$A$5:$A$104,'Événements'!$F$5:$F$104)=0,"",_xlfn.XLOOKUP($A96,'Événements'!$A$5:$A$104,'Événements'!$F$5:$F$104)),""))</f>
        <v/>
      </c>
      <c r="E96" s="11">
        <f>IF($A96="","",IFERROR(_xlfn.XLOOKUP($A96,'Événements'!$A$5:$A$104,'Événements'!$H$5:$H$104)&amp;"",""))</f>
        <v/>
      </c>
      <c r="F96" s="13">
        <f>IF($A96="","",COUNTIF('Actions'!$B$5:$B$204,$A96))</f>
        <v/>
      </c>
      <c r="G96" s="13">
        <f>IF($A96="","",COUNTIFS('Actions'!$B$5:$B$204,$A96,'Actions'!$I$5:$I$204,"Terminé"))</f>
        <v/>
      </c>
      <c r="H96" s="14">
        <f>IF($A96="","",IFERROR($G96/$F96,""))</f>
        <v/>
      </c>
      <c r="I96" s="13">
        <f>IF($A96="","",COUNTIFS('Actions'!$B$5:$B$204,$A96,'Actions'!$Q$5:$Q$204,"En retard"))</f>
        <v/>
      </c>
      <c r="J96" s="15">
        <f>IF($A96="","",IFERROR(_xlfn.XLOOKUP($A96,'Événements'!$A$5:$A$104,'Événements'!$I$5:$I$104),""))</f>
        <v/>
      </c>
      <c r="K96" s="15">
        <f>IF($A96="","",SUMIFS('Actions'!$M$5:$M$204,'Actions'!$B$5:$B$204,$A96))</f>
        <v/>
      </c>
      <c r="L96" s="15">
        <f>IF($A96="","",IFERROR($J96-$K96,""))</f>
        <v/>
      </c>
    </row>
    <row r="97" ht="22" customHeight="1">
      <c r="A97" s="5" t="n"/>
      <c r="B97" s="6">
        <f>IF($A97="","",IFERROR(_xlfn.XLOOKUP($A97,'Événements'!$A$5:$A$104,'Événements'!$B$5:$B$104)&amp;"",""))</f>
        <v/>
      </c>
      <c r="C97" s="7">
        <f>IF($A97="","",IFERROR(IF(_xlfn.XLOOKUP($A97,'Événements'!$A$5:$A$104,'Événements'!$E$5:$E$104)=0,"",_xlfn.XLOOKUP($A97,'Événements'!$A$5:$A$104,'Événements'!$E$5:$E$104)),""))</f>
        <v/>
      </c>
      <c r="D97" s="7">
        <f>IF($A97="","",IFERROR(IF(_xlfn.XLOOKUP($A97,'Événements'!$A$5:$A$104,'Événements'!$F$5:$F$104)=0,"",_xlfn.XLOOKUP($A97,'Événements'!$A$5:$A$104,'Événements'!$F$5:$F$104)),""))</f>
        <v/>
      </c>
      <c r="E97" s="6">
        <f>IF($A97="","",IFERROR(_xlfn.XLOOKUP($A97,'Événements'!$A$5:$A$104,'Événements'!$H$5:$H$104)&amp;"",""))</f>
        <v/>
      </c>
      <c r="F97" s="8">
        <f>IF($A97="","",COUNTIF('Actions'!$B$5:$B$204,$A97))</f>
        <v/>
      </c>
      <c r="G97" s="8">
        <f>IF($A97="","",COUNTIFS('Actions'!$B$5:$B$204,$A97,'Actions'!$I$5:$I$204,"Terminé"))</f>
        <v/>
      </c>
      <c r="H97" s="9">
        <f>IF($A97="","",IFERROR($G97/$F97,""))</f>
        <v/>
      </c>
      <c r="I97" s="8">
        <f>IF($A97="","",COUNTIFS('Actions'!$B$5:$B$204,$A97,'Actions'!$Q$5:$Q$204,"En retard"))</f>
        <v/>
      </c>
      <c r="J97" s="10">
        <f>IF($A97="","",IFERROR(_xlfn.XLOOKUP($A97,'Événements'!$A$5:$A$104,'Événements'!$I$5:$I$104),""))</f>
        <v/>
      </c>
      <c r="K97" s="10">
        <f>IF($A97="","",SUMIFS('Actions'!$M$5:$M$204,'Actions'!$B$5:$B$204,$A97))</f>
        <v/>
      </c>
      <c r="L97" s="10">
        <f>IF($A97="","",IFERROR($J97-$K97,""))</f>
        <v/>
      </c>
    </row>
    <row r="98" ht="22" customHeight="1">
      <c r="A98" s="5" t="n"/>
      <c r="B98" s="11">
        <f>IF($A98="","",IFERROR(_xlfn.XLOOKUP($A98,'Événements'!$A$5:$A$104,'Événements'!$B$5:$B$104)&amp;"",""))</f>
        <v/>
      </c>
      <c r="C98" s="12">
        <f>IF($A98="","",IFERROR(IF(_xlfn.XLOOKUP($A98,'Événements'!$A$5:$A$104,'Événements'!$E$5:$E$104)=0,"",_xlfn.XLOOKUP($A98,'Événements'!$A$5:$A$104,'Événements'!$E$5:$E$104)),""))</f>
        <v/>
      </c>
      <c r="D98" s="12">
        <f>IF($A98="","",IFERROR(IF(_xlfn.XLOOKUP($A98,'Événements'!$A$5:$A$104,'Événements'!$F$5:$F$104)=0,"",_xlfn.XLOOKUP($A98,'Événements'!$A$5:$A$104,'Événements'!$F$5:$F$104)),""))</f>
        <v/>
      </c>
      <c r="E98" s="11">
        <f>IF($A98="","",IFERROR(_xlfn.XLOOKUP($A98,'Événements'!$A$5:$A$104,'Événements'!$H$5:$H$104)&amp;"",""))</f>
        <v/>
      </c>
      <c r="F98" s="13">
        <f>IF($A98="","",COUNTIF('Actions'!$B$5:$B$204,$A98))</f>
        <v/>
      </c>
      <c r="G98" s="13">
        <f>IF($A98="","",COUNTIFS('Actions'!$B$5:$B$204,$A98,'Actions'!$I$5:$I$204,"Terminé"))</f>
        <v/>
      </c>
      <c r="H98" s="14">
        <f>IF($A98="","",IFERROR($G98/$F98,""))</f>
        <v/>
      </c>
      <c r="I98" s="13">
        <f>IF($A98="","",COUNTIFS('Actions'!$B$5:$B$204,$A98,'Actions'!$Q$5:$Q$204,"En retard"))</f>
        <v/>
      </c>
      <c r="J98" s="15">
        <f>IF($A98="","",IFERROR(_xlfn.XLOOKUP($A98,'Événements'!$A$5:$A$104,'Événements'!$I$5:$I$104),""))</f>
        <v/>
      </c>
      <c r="K98" s="15">
        <f>IF($A98="","",SUMIFS('Actions'!$M$5:$M$204,'Actions'!$B$5:$B$204,$A98))</f>
        <v/>
      </c>
      <c r="L98" s="15">
        <f>IF($A98="","",IFERROR($J98-$K98,""))</f>
        <v/>
      </c>
    </row>
    <row r="99" ht="22" customHeight="1">
      <c r="A99" s="5" t="n"/>
      <c r="B99" s="6">
        <f>IF($A99="","",IFERROR(_xlfn.XLOOKUP($A99,'Événements'!$A$5:$A$104,'Événements'!$B$5:$B$104)&amp;"",""))</f>
        <v/>
      </c>
      <c r="C99" s="7">
        <f>IF($A99="","",IFERROR(IF(_xlfn.XLOOKUP($A99,'Événements'!$A$5:$A$104,'Événements'!$E$5:$E$104)=0,"",_xlfn.XLOOKUP($A99,'Événements'!$A$5:$A$104,'Événements'!$E$5:$E$104)),""))</f>
        <v/>
      </c>
      <c r="D99" s="7">
        <f>IF($A99="","",IFERROR(IF(_xlfn.XLOOKUP($A99,'Événements'!$A$5:$A$104,'Événements'!$F$5:$F$104)=0,"",_xlfn.XLOOKUP($A99,'Événements'!$A$5:$A$104,'Événements'!$F$5:$F$104)),""))</f>
        <v/>
      </c>
      <c r="E99" s="6">
        <f>IF($A99="","",IFERROR(_xlfn.XLOOKUP($A99,'Événements'!$A$5:$A$104,'Événements'!$H$5:$H$104)&amp;"",""))</f>
        <v/>
      </c>
      <c r="F99" s="8">
        <f>IF($A99="","",COUNTIF('Actions'!$B$5:$B$204,$A99))</f>
        <v/>
      </c>
      <c r="G99" s="8">
        <f>IF($A99="","",COUNTIFS('Actions'!$B$5:$B$204,$A99,'Actions'!$I$5:$I$204,"Terminé"))</f>
        <v/>
      </c>
      <c r="H99" s="9">
        <f>IF($A99="","",IFERROR($G99/$F99,""))</f>
        <v/>
      </c>
      <c r="I99" s="8">
        <f>IF($A99="","",COUNTIFS('Actions'!$B$5:$B$204,$A99,'Actions'!$Q$5:$Q$204,"En retard"))</f>
        <v/>
      </c>
      <c r="J99" s="10">
        <f>IF($A99="","",IFERROR(_xlfn.XLOOKUP($A99,'Événements'!$A$5:$A$104,'Événements'!$I$5:$I$104),""))</f>
        <v/>
      </c>
      <c r="K99" s="10">
        <f>IF($A99="","",SUMIFS('Actions'!$M$5:$M$204,'Actions'!$B$5:$B$204,$A99))</f>
        <v/>
      </c>
      <c r="L99" s="10">
        <f>IF($A99="","",IFERROR($J99-$K99,""))</f>
        <v/>
      </c>
    </row>
    <row r="100" ht="22" customHeight="1">
      <c r="A100" s="5" t="n"/>
      <c r="B100" s="11">
        <f>IF($A100="","",IFERROR(_xlfn.XLOOKUP($A100,'Événements'!$A$5:$A$104,'Événements'!$B$5:$B$104)&amp;"",""))</f>
        <v/>
      </c>
      <c r="C100" s="12">
        <f>IF($A100="","",IFERROR(IF(_xlfn.XLOOKUP($A100,'Événements'!$A$5:$A$104,'Événements'!$E$5:$E$104)=0,"",_xlfn.XLOOKUP($A100,'Événements'!$A$5:$A$104,'Événements'!$E$5:$E$104)),""))</f>
        <v/>
      </c>
      <c r="D100" s="12">
        <f>IF($A100="","",IFERROR(IF(_xlfn.XLOOKUP($A100,'Événements'!$A$5:$A$104,'Événements'!$F$5:$F$104)=0,"",_xlfn.XLOOKUP($A100,'Événements'!$A$5:$A$104,'Événements'!$F$5:$F$104)),""))</f>
        <v/>
      </c>
      <c r="E100" s="11">
        <f>IF($A100="","",IFERROR(_xlfn.XLOOKUP($A100,'Événements'!$A$5:$A$104,'Événements'!$H$5:$H$104)&amp;"",""))</f>
        <v/>
      </c>
      <c r="F100" s="13">
        <f>IF($A100="","",COUNTIF('Actions'!$B$5:$B$204,$A100))</f>
        <v/>
      </c>
      <c r="G100" s="13">
        <f>IF($A100="","",COUNTIFS('Actions'!$B$5:$B$204,$A100,'Actions'!$I$5:$I$204,"Terminé"))</f>
        <v/>
      </c>
      <c r="H100" s="14">
        <f>IF($A100="","",IFERROR($G100/$F100,""))</f>
        <v/>
      </c>
      <c r="I100" s="13">
        <f>IF($A100="","",COUNTIFS('Actions'!$B$5:$B$204,$A100,'Actions'!$Q$5:$Q$204,"En retard"))</f>
        <v/>
      </c>
      <c r="J100" s="15">
        <f>IF($A100="","",IFERROR(_xlfn.XLOOKUP($A100,'Événements'!$A$5:$A$104,'Événements'!$I$5:$I$104),""))</f>
        <v/>
      </c>
      <c r="K100" s="15">
        <f>IF($A100="","",SUMIFS('Actions'!$M$5:$M$204,'Actions'!$B$5:$B$204,$A100))</f>
        <v/>
      </c>
      <c r="L100" s="15">
        <f>IF($A100="","",IFERROR($J100-$K100,""))</f>
        <v/>
      </c>
    </row>
    <row r="101" ht="22" customHeight="1">
      <c r="A101" s="5" t="n"/>
      <c r="B101" s="6">
        <f>IF($A101="","",IFERROR(_xlfn.XLOOKUP($A101,'Événements'!$A$5:$A$104,'Événements'!$B$5:$B$104)&amp;"",""))</f>
        <v/>
      </c>
      <c r="C101" s="7">
        <f>IF($A101="","",IFERROR(IF(_xlfn.XLOOKUP($A101,'Événements'!$A$5:$A$104,'Événements'!$E$5:$E$104)=0,"",_xlfn.XLOOKUP($A101,'Événements'!$A$5:$A$104,'Événements'!$E$5:$E$104)),""))</f>
        <v/>
      </c>
      <c r="D101" s="7">
        <f>IF($A101="","",IFERROR(IF(_xlfn.XLOOKUP($A101,'Événements'!$A$5:$A$104,'Événements'!$F$5:$F$104)=0,"",_xlfn.XLOOKUP($A101,'Événements'!$A$5:$A$104,'Événements'!$F$5:$F$104)),""))</f>
        <v/>
      </c>
      <c r="E101" s="6">
        <f>IF($A101="","",IFERROR(_xlfn.XLOOKUP($A101,'Événements'!$A$5:$A$104,'Événements'!$H$5:$H$104)&amp;"",""))</f>
        <v/>
      </c>
      <c r="F101" s="8">
        <f>IF($A101="","",COUNTIF('Actions'!$B$5:$B$204,$A101))</f>
        <v/>
      </c>
      <c r="G101" s="8">
        <f>IF($A101="","",COUNTIFS('Actions'!$B$5:$B$204,$A101,'Actions'!$I$5:$I$204,"Terminé"))</f>
        <v/>
      </c>
      <c r="H101" s="9">
        <f>IF($A101="","",IFERROR($G101/$F101,""))</f>
        <v/>
      </c>
      <c r="I101" s="8">
        <f>IF($A101="","",COUNTIFS('Actions'!$B$5:$B$204,$A101,'Actions'!$Q$5:$Q$204,"En retard"))</f>
        <v/>
      </c>
      <c r="J101" s="10">
        <f>IF($A101="","",IFERROR(_xlfn.XLOOKUP($A101,'Événements'!$A$5:$A$104,'Événements'!$I$5:$I$104),""))</f>
        <v/>
      </c>
      <c r="K101" s="10">
        <f>IF($A101="","",SUMIFS('Actions'!$M$5:$M$204,'Actions'!$B$5:$B$204,$A101))</f>
        <v/>
      </c>
      <c r="L101" s="10">
        <f>IF($A101="","",IFERROR($J101-$K101,""))</f>
        <v/>
      </c>
    </row>
    <row r="102" ht="22" customHeight="1">
      <c r="A102" s="5" t="n"/>
      <c r="B102" s="11">
        <f>IF($A102="","",IFERROR(_xlfn.XLOOKUP($A102,'Événements'!$A$5:$A$104,'Événements'!$B$5:$B$104)&amp;"",""))</f>
        <v/>
      </c>
      <c r="C102" s="12">
        <f>IF($A102="","",IFERROR(IF(_xlfn.XLOOKUP($A102,'Événements'!$A$5:$A$104,'Événements'!$E$5:$E$104)=0,"",_xlfn.XLOOKUP($A102,'Événements'!$A$5:$A$104,'Événements'!$E$5:$E$104)),""))</f>
        <v/>
      </c>
      <c r="D102" s="12">
        <f>IF($A102="","",IFERROR(IF(_xlfn.XLOOKUP($A102,'Événements'!$A$5:$A$104,'Événements'!$F$5:$F$104)=0,"",_xlfn.XLOOKUP($A102,'Événements'!$A$5:$A$104,'Événements'!$F$5:$F$104)),""))</f>
        <v/>
      </c>
      <c r="E102" s="11">
        <f>IF($A102="","",IFERROR(_xlfn.XLOOKUP($A102,'Événements'!$A$5:$A$104,'Événements'!$H$5:$H$104)&amp;"",""))</f>
        <v/>
      </c>
      <c r="F102" s="13">
        <f>IF($A102="","",COUNTIF('Actions'!$B$5:$B$204,$A102))</f>
        <v/>
      </c>
      <c r="G102" s="13">
        <f>IF($A102="","",COUNTIFS('Actions'!$B$5:$B$204,$A102,'Actions'!$I$5:$I$204,"Terminé"))</f>
        <v/>
      </c>
      <c r="H102" s="14">
        <f>IF($A102="","",IFERROR($G102/$F102,""))</f>
        <v/>
      </c>
      <c r="I102" s="13">
        <f>IF($A102="","",COUNTIFS('Actions'!$B$5:$B$204,$A102,'Actions'!$Q$5:$Q$204,"En retard"))</f>
        <v/>
      </c>
      <c r="J102" s="15">
        <f>IF($A102="","",IFERROR(_xlfn.XLOOKUP($A102,'Événements'!$A$5:$A$104,'Événements'!$I$5:$I$104),""))</f>
        <v/>
      </c>
      <c r="K102" s="15">
        <f>IF($A102="","",SUMIFS('Actions'!$M$5:$M$204,'Actions'!$B$5:$B$204,$A102))</f>
        <v/>
      </c>
      <c r="L102" s="15">
        <f>IF($A102="","",IFERROR($J102-$K102,""))</f>
        <v/>
      </c>
    </row>
    <row r="103" ht="22" customHeight="1">
      <c r="A103" s="5" t="n"/>
      <c r="B103" s="6">
        <f>IF($A103="","",IFERROR(_xlfn.XLOOKUP($A103,'Événements'!$A$5:$A$104,'Événements'!$B$5:$B$104)&amp;"",""))</f>
        <v/>
      </c>
      <c r="C103" s="7">
        <f>IF($A103="","",IFERROR(IF(_xlfn.XLOOKUP($A103,'Événements'!$A$5:$A$104,'Événements'!$E$5:$E$104)=0,"",_xlfn.XLOOKUP($A103,'Événements'!$A$5:$A$104,'Événements'!$E$5:$E$104)),""))</f>
        <v/>
      </c>
      <c r="D103" s="7">
        <f>IF($A103="","",IFERROR(IF(_xlfn.XLOOKUP($A103,'Événements'!$A$5:$A$104,'Événements'!$F$5:$F$104)=0,"",_xlfn.XLOOKUP($A103,'Événements'!$A$5:$A$104,'Événements'!$F$5:$F$104)),""))</f>
        <v/>
      </c>
      <c r="E103" s="6">
        <f>IF($A103="","",IFERROR(_xlfn.XLOOKUP($A103,'Événements'!$A$5:$A$104,'Événements'!$H$5:$H$104)&amp;"",""))</f>
        <v/>
      </c>
      <c r="F103" s="8">
        <f>IF($A103="","",COUNTIF('Actions'!$B$5:$B$204,$A103))</f>
        <v/>
      </c>
      <c r="G103" s="8">
        <f>IF($A103="","",COUNTIFS('Actions'!$B$5:$B$204,$A103,'Actions'!$I$5:$I$204,"Terminé"))</f>
        <v/>
      </c>
      <c r="H103" s="9">
        <f>IF($A103="","",IFERROR($G103/$F103,""))</f>
        <v/>
      </c>
      <c r="I103" s="8">
        <f>IF($A103="","",COUNTIFS('Actions'!$B$5:$B$204,$A103,'Actions'!$Q$5:$Q$204,"En retard"))</f>
        <v/>
      </c>
      <c r="J103" s="10">
        <f>IF($A103="","",IFERROR(_xlfn.XLOOKUP($A103,'Événements'!$A$5:$A$104,'Événements'!$I$5:$I$104),""))</f>
        <v/>
      </c>
      <c r="K103" s="10">
        <f>IF($A103="","",SUMIFS('Actions'!$M$5:$M$204,'Actions'!$B$5:$B$204,$A103))</f>
        <v/>
      </c>
      <c r="L103" s="10">
        <f>IF($A103="","",IFERROR($J103-$K103,""))</f>
        <v/>
      </c>
    </row>
    <row r="104" ht="22" customHeight="1">
      <c r="A104" s="5" t="n"/>
      <c r="B104" s="11">
        <f>IF($A104="","",IFERROR(_xlfn.XLOOKUP($A104,'Événements'!$A$5:$A$104,'Événements'!$B$5:$B$104)&amp;"",""))</f>
        <v/>
      </c>
      <c r="C104" s="12">
        <f>IF($A104="","",IFERROR(IF(_xlfn.XLOOKUP($A104,'Événements'!$A$5:$A$104,'Événements'!$E$5:$E$104)=0,"",_xlfn.XLOOKUP($A104,'Événements'!$A$5:$A$104,'Événements'!$E$5:$E$104)),""))</f>
        <v/>
      </c>
      <c r="D104" s="12">
        <f>IF($A104="","",IFERROR(IF(_xlfn.XLOOKUP($A104,'Événements'!$A$5:$A$104,'Événements'!$F$5:$F$104)=0,"",_xlfn.XLOOKUP($A104,'Événements'!$A$5:$A$104,'Événements'!$F$5:$F$104)),""))</f>
        <v/>
      </c>
      <c r="E104" s="11">
        <f>IF($A104="","",IFERROR(_xlfn.XLOOKUP($A104,'Événements'!$A$5:$A$104,'Événements'!$H$5:$H$104)&amp;"",""))</f>
        <v/>
      </c>
      <c r="F104" s="13">
        <f>IF($A104="","",COUNTIF('Actions'!$B$5:$B$204,$A104))</f>
        <v/>
      </c>
      <c r="G104" s="13">
        <f>IF($A104="","",COUNTIFS('Actions'!$B$5:$B$204,$A104,'Actions'!$I$5:$I$204,"Terminé"))</f>
        <v/>
      </c>
      <c r="H104" s="14">
        <f>IF($A104="","",IFERROR($G104/$F104,""))</f>
        <v/>
      </c>
      <c r="I104" s="13">
        <f>IF($A104="","",COUNTIFS('Actions'!$B$5:$B$204,$A104,'Actions'!$Q$5:$Q$204,"En retard"))</f>
        <v/>
      </c>
      <c r="J104" s="15">
        <f>IF($A104="","",IFERROR(_xlfn.XLOOKUP($A104,'Événements'!$A$5:$A$104,'Événements'!$I$5:$I$104),""))</f>
        <v/>
      </c>
      <c r="K104" s="15">
        <f>IF($A104="","",SUMIFS('Actions'!$M$5:$M$204,'Actions'!$B$5:$B$204,$A104))</f>
        <v/>
      </c>
      <c r="L104" s="15">
        <f>IF($A104="","",IFERROR($J104-$K104,""))</f>
        <v/>
      </c>
    </row>
  </sheetData>
  <autoFilter ref="A4:L104"/>
  <mergeCells count="1">
    <mergeCell ref="A1:L1"/>
  </mergeCells>
  <conditionalFormatting sqref="A5:A104">
    <cfRule type="expression" priority="1" dxfId="0">
      <formula>=AND($A5&lt;&gt;"",COUNTIF($A$5:$A$104,$A5)&gt;1)</formula>
    </cfRule>
  </conditionalFormatting>
  <conditionalFormatting sqref="E5:E104">
    <cfRule type="expression" priority="2" dxfId="1">
      <formula>=$E5="Bloqué"</formula>
    </cfRule>
    <cfRule type="expression" priority="3" dxfId="2">
      <formula>=$E5="Terminé"</formula>
    </cfRule>
  </conditionalFormatting>
  <conditionalFormatting sqref="I5:I104">
    <cfRule type="expression" priority="4" dxfId="0">
      <formula>=AND($A5&lt;&gt;"",$I5&gt;0)</formula>
    </cfRule>
  </conditionalFormatting>
  <conditionalFormatting sqref="L5:L104">
    <cfRule type="expression" priority="5" dxfId="3">
      <formula>=AND($A5&lt;&gt;"",$L5&lt;0)</formula>
    </cfRule>
  </conditionalFormatting>
  <dataValidations count="1">
    <dataValidation sqref="A5:A104" showDropDown="0" showInputMessage="1" showErrorMessage="1" allowBlank="0" errorTitle="ID non valide" error="Saisissez un ID événement existant et non déjà utilisé dans la synthèse." promptTitle="ID événement" prompt="Choisissez un ID présent dans la feuille Événements." type="custom">
      <formula1>=OR(A5="",AND(COUNTIF('Événements'!$A$5:$A$104,A5)=1,COUNTIF($A$5:$A$104,A5)=1))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L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2" customWidth="1" min="3" max="3"/>
    <col width="24" customWidth="1" min="4" max="4"/>
    <col width="13" customWidth="1" min="5" max="5"/>
    <col width="13" customWidth="1" min="6" max="6"/>
    <col width="20" customWidth="1" min="7" max="7"/>
    <col width="17" customWidth="1" min="8" max="8"/>
    <col width="17" customWidth="1" min="9" max="9"/>
    <col width="18" customWidth="1" min="10" max="10"/>
    <col width="17" customWidth="1" min="11" max="11"/>
    <col width="35" customWidth="1" min="12" max="12"/>
  </cols>
  <sheetData>
    <row r="1" ht="30" customHeight="1">
      <c r="A1" s="1" t="inlineStr">
        <is>
          <t>Registre des événements</t>
        </is>
      </c>
    </row>
    <row r="2">
      <c r="A2" s="3" t="inlineStr">
        <is>
          <t>Événements professionnels fictifs suivis simultanément par l’équipe de coordination.</t>
        </is>
      </c>
    </row>
    <row r="3">
      <c r="A3" s="3" t="inlineStr">
        <is>
          <t>Cellules jaunes : saisie modifiable.</t>
        </is>
      </c>
    </row>
    <row r="4" ht="32" customHeight="1">
      <c r="A4" s="4" t="inlineStr">
        <is>
          <t>ID événement</t>
        </is>
      </c>
      <c r="B4" s="4" t="inlineStr">
        <is>
          <t>Intitulé</t>
        </is>
      </c>
      <c r="C4" s="4" t="inlineStr">
        <is>
          <t>Type</t>
        </is>
      </c>
      <c r="D4" s="4" t="inlineStr">
        <is>
          <t>Site</t>
        </is>
      </c>
      <c r="E4" s="4" t="inlineStr">
        <is>
          <t>Début</t>
        </is>
      </c>
      <c r="F4" s="4" t="inlineStr">
        <is>
          <t>Fin</t>
        </is>
      </c>
      <c r="G4" s="4" t="inlineStr">
        <is>
          <t>Rôle pilote</t>
        </is>
      </c>
      <c r="H4" s="4" t="inlineStr">
        <is>
          <t>Statut</t>
        </is>
      </c>
      <c r="I4" s="4" t="inlineStr">
        <is>
          <t>Budget prévu</t>
        </is>
      </c>
      <c r="J4" s="4" t="inlineStr">
        <is>
          <t>Budget engagé</t>
        </is>
      </c>
      <c r="K4" s="4" t="inlineStr">
        <is>
          <t>Écart budget</t>
        </is>
      </c>
      <c r="L4" s="4" t="inlineStr">
        <is>
          <t>Notes</t>
        </is>
      </c>
    </row>
    <row r="5" ht="22" customHeight="1">
      <c r="A5" s="5" t="inlineStr">
        <is>
          <t>EVT-001</t>
        </is>
      </c>
      <c r="B5" s="5" t="inlineStr">
        <is>
          <t>Forum Atlas fictif</t>
        </is>
      </c>
      <c r="C5" s="5" t="inlineStr">
        <is>
          <t>Conférence</t>
        </is>
      </c>
      <c r="D5" s="5" t="inlineStr">
        <is>
          <t>Centre Atlas fictif</t>
        </is>
      </c>
      <c r="E5" s="16" t="n">
        <v>46279</v>
      </c>
      <c r="F5" s="16" t="n">
        <v>46283</v>
      </c>
      <c r="G5" s="5" t="inlineStr">
        <is>
          <t>Coordination</t>
        </is>
      </c>
      <c r="H5" s="5" t="inlineStr">
        <is>
          <t>En cours</t>
        </is>
      </c>
      <c r="I5" s="17" t="n">
        <v>3000</v>
      </c>
      <c r="J5" s="10">
        <f>IF($A5="","",SUMIFS('Actions'!$M$5:$M$204,'Actions'!$B$5:$B$204,$A5))</f>
        <v/>
      </c>
      <c r="K5" s="10">
        <f>IF($I5="","",$I5-$J5)</f>
        <v/>
      </c>
      <c r="L5" s="18" t="inlineStr">
        <is>
          <t>Budget volontairement serré pour tester l’alerte interne.</t>
        </is>
      </c>
    </row>
    <row r="6" ht="22" customHeight="1">
      <c r="A6" s="5" t="inlineStr">
        <is>
          <t>EVT-002</t>
        </is>
      </c>
      <c r="B6" s="5" t="inlineStr">
        <is>
          <t>Atelier Boréal fictif</t>
        </is>
      </c>
      <c r="C6" s="5" t="inlineStr">
        <is>
          <t>Atelier</t>
        </is>
      </c>
      <c r="D6" s="5" t="inlineStr">
        <is>
          <t>Espace Boréal fictif</t>
        </is>
      </c>
      <c r="E6" s="16" t="n">
        <v>46293</v>
      </c>
      <c r="F6" s="16" t="n">
        <v>46297</v>
      </c>
      <c r="G6" s="5" t="inlineStr">
        <is>
          <t>Logistique</t>
        </is>
      </c>
      <c r="H6" s="5" t="inlineStr">
        <is>
          <t>Planifié</t>
        </is>
      </c>
      <c r="I6" s="17" t="n">
        <v>4200</v>
      </c>
      <c r="J6" s="15">
        <f>IF($A6="","",SUMIFS('Actions'!$M$5:$M$204,'Actions'!$B$5:$B$204,$A6))</f>
        <v/>
      </c>
      <c r="K6" s="15">
        <f>IF($I6="","",$I6-$J6)</f>
        <v/>
      </c>
      <c r="L6" s="18" t="inlineStr">
        <is>
          <t>Préparation technique et accueil interne.</t>
        </is>
      </c>
    </row>
    <row r="7" ht="22" customHeight="1">
      <c r="A7" s="5" t="inlineStr">
        <is>
          <t>EVT-003</t>
        </is>
      </c>
      <c r="B7" s="5" t="inlineStr">
        <is>
          <t>Séminaire Quartz fictif</t>
        </is>
      </c>
      <c r="C7" s="5" t="inlineStr">
        <is>
          <t>Séminaire</t>
        </is>
      </c>
      <c r="D7" s="5" t="inlineStr">
        <is>
          <t>Pavillon Quartz fictif</t>
        </is>
      </c>
      <c r="E7" s="16" t="n">
        <v>46314</v>
      </c>
      <c r="F7" s="16" t="n">
        <v>46318</v>
      </c>
      <c r="G7" s="5" t="inlineStr">
        <is>
          <t>Coordination</t>
        </is>
      </c>
      <c r="H7" s="5" t="inlineStr">
        <is>
          <t>À planifier</t>
        </is>
      </c>
      <c r="I7" s="17" t="n">
        <v>2500</v>
      </c>
      <c r="J7" s="10">
        <f>IF($A7="","",SUMIFS('Actions'!$M$5:$M$204,'Actions'!$B$5:$B$204,$A7))</f>
        <v/>
      </c>
      <c r="K7" s="10">
        <f>IF($I7="","",$I7-$J7)</f>
        <v/>
      </c>
      <c r="L7" s="18" t="inlineStr">
        <is>
          <t>Exemple entièrement fictif.</t>
        </is>
      </c>
    </row>
    <row r="8" ht="22" customHeight="1">
      <c r="A8" s="5" t="n"/>
      <c r="B8" s="5" t="n"/>
      <c r="C8" s="5" t="n"/>
      <c r="D8" s="5" t="n"/>
      <c r="E8" s="16" t="n"/>
      <c r="F8" s="16" t="n"/>
      <c r="G8" s="5" t="n"/>
      <c r="H8" s="5" t="n"/>
      <c r="I8" s="17" t="n"/>
      <c r="J8" s="15">
        <f>IF($A8="","",SUMIFS('Actions'!$M$5:$M$204,'Actions'!$B$5:$B$204,$A8))</f>
        <v/>
      </c>
      <c r="K8" s="15">
        <f>IF($I8="","",$I8-$J8)</f>
        <v/>
      </c>
      <c r="L8" s="18" t="n"/>
    </row>
    <row r="9" ht="22" customHeight="1">
      <c r="A9" s="5" t="n"/>
      <c r="B9" s="5" t="n"/>
      <c r="C9" s="5" t="n"/>
      <c r="D9" s="5" t="n"/>
      <c r="E9" s="16" t="n"/>
      <c r="F9" s="16" t="n"/>
      <c r="G9" s="5" t="n"/>
      <c r="H9" s="5" t="n"/>
      <c r="I9" s="17" t="n"/>
      <c r="J9" s="10">
        <f>IF($A9="","",SUMIFS('Actions'!$M$5:$M$204,'Actions'!$B$5:$B$204,$A9))</f>
        <v/>
      </c>
      <c r="K9" s="10">
        <f>IF($I9="","",$I9-$J9)</f>
        <v/>
      </c>
      <c r="L9" s="18" t="n"/>
    </row>
    <row r="10" ht="22" customHeight="1">
      <c r="A10" s="5" t="n"/>
      <c r="B10" s="5" t="n"/>
      <c r="C10" s="5" t="n"/>
      <c r="D10" s="5" t="n"/>
      <c r="E10" s="16" t="n"/>
      <c r="F10" s="16" t="n"/>
      <c r="G10" s="5" t="n"/>
      <c r="H10" s="5" t="n"/>
      <c r="I10" s="17" t="n"/>
      <c r="J10" s="15">
        <f>IF($A10="","",SUMIFS('Actions'!$M$5:$M$204,'Actions'!$B$5:$B$204,$A10))</f>
        <v/>
      </c>
      <c r="K10" s="15">
        <f>IF($I10="","",$I10-$J10)</f>
        <v/>
      </c>
      <c r="L10" s="18" t="n"/>
    </row>
    <row r="11" ht="22" customHeight="1">
      <c r="A11" s="5" t="n"/>
      <c r="B11" s="5" t="n"/>
      <c r="C11" s="5" t="n"/>
      <c r="D11" s="5" t="n"/>
      <c r="E11" s="16" t="n"/>
      <c r="F11" s="16" t="n"/>
      <c r="G11" s="5" t="n"/>
      <c r="H11" s="5" t="n"/>
      <c r="I11" s="17" t="n"/>
      <c r="J11" s="10">
        <f>IF($A11="","",SUMIFS('Actions'!$M$5:$M$204,'Actions'!$B$5:$B$204,$A11))</f>
        <v/>
      </c>
      <c r="K11" s="10">
        <f>IF($I11="","",$I11-$J11)</f>
        <v/>
      </c>
      <c r="L11" s="18" t="n"/>
    </row>
    <row r="12" ht="22" customHeight="1">
      <c r="A12" s="5" t="n"/>
      <c r="B12" s="5" t="n"/>
      <c r="C12" s="5" t="n"/>
      <c r="D12" s="5" t="n"/>
      <c r="E12" s="16" t="n"/>
      <c r="F12" s="16" t="n"/>
      <c r="G12" s="5" t="n"/>
      <c r="H12" s="5" t="n"/>
      <c r="I12" s="17" t="n"/>
      <c r="J12" s="15">
        <f>IF($A12="","",SUMIFS('Actions'!$M$5:$M$204,'Actions'!$B$5:$B$204,$A12))</f>
        <v/>
      </c>
      <c r="K12" s="15">
        <f>IF($I12="","",$I12-$J12)</f>
        <v/>
      </c>
      <c r="L12" s="18" t="n"/>
    </row>
    <row r="13" ht="22" customHeight="1">
      <c r="A13" s="5" t="n"/>
      <c r="B13" s="5" t="n"/>
      <c r="C13" s="5" t="n"/>
      <c r="D13" s="5" t="n"/>
      <c r="E13" s="16" t="n"/>
      <c r="F13" s="16" t="n"/>
      <c r="G13" s="5" t="n"/>
      <c r="H13" s="5" t="n"/>
      <c r="I13" s="17" t="n"/>
      <c r="J13" s="10">
        <f>IF($A13="","",SUMIFS('Actions'!$M$5:$M$204,'Actions'!$B$5:$B$204,$A13))</f>
        <v/>
      </c>
      <c r="K13" s="10">
        <f>IF($I13="","",$I13-$J13)</f>
        <v/>
      </c>
      <c r="L13" s="18" t="n"/>
    </row>
    <row r="14" ht="22" customHeight="1">
      <c r="A14" s="5" t="n"/>
      <c r="B14" s="5" t="n"/>
      <c r="C14" s="5" t="n"/>
      <c r="D14" s="5" t="n"/>
      <c r="E14" s="16" t="n"/>
      <c r="F14" s="16" t="n"/>
      <c r="G14" s="5" t="n"/>
      <c r="H14" s="5" t="n"/>
      <c r="I14" s="17" t="n"/>
      <c r="J14" s="15">
        <f>IF($A14="","",SUMIFS('Actions'!$M$5:$M$204,'Actions'!$B$5:$B$204,$A14))</f>
        <v/>
      </c>
      <c r="K14" s="15">
        <f>IF($I14="","",$I14-$J14)</f>
        <v/>
      </c>
      <c r="L14" s="18" t="n"/>
    </row>
    <row r="15" ht="22" customHeight="1">
      <c r="A15" s="5" t="n"/>
      <c r="B15" s="5" t="n"/>
      <c r="C15" s="5" t="n"/>
      <c r="D15" s="5" t="n"/>
      <c r="E15" s="16" t="n"/>
      <c r="F15" s="16" t="n"/>
      <c r="G15" s="5" t="n"/>
      <c r="H15" s="5" t="n"/>
      <c r="I15" s="17" t="n"/>
      <c r="J15" s="10">
        <f>IF($A15="","",SUMIFS('Actions'!$M$5:$M$204,'Actions'!$B$5:$B$204,$A15))</f>
        <v/>
      </c>
      <c r="K15" s="10">
        <f>IF($I15="","",$I15-$J15)</f>
        <v/>
      </c>
      <c r="L15" s="18" t="n"/>
    </row>
    <row r="16" ht="22" customHeight="1">
      <c r="A16" s="5" t="n"/>
      <c r="B16" s="5" t="n"/>
      <c r="C16" s="5" t="n"/>
      <c r="D16" s="5" t="n"/>
      <c r="E16" s="16" t="n"/>
      <c r="F16" s="16" t="n"/>
      <c r="G16" s="5" t="n"/>
      <c r="H16" s="5" t="n"/>
      <c r="I16" s="17" t="n"/>
      <c r="J16" s="15">
        <f>IF($A16="","",SUMIFS('Actions'!$M$5:$M$204,'Actions'!$B$5:$B$204,$A16))</f>
        <v/>
      </c>
      <c r="K16" s="15">
        <f>IF($I16="","",$I16-$J16)</f>
        <v/>
      </c>
      <c r="L16" s="18" t="n"/>
    </row>
    <row r="17" ht="22" customHeight="1">
      <c r="A17" s="5" t="n"/>
      <c r="B17" s="5" t="n"/>
      <c r="C17" s="5" t="n"/>
      <c r="D17" s="5" t="n"/>
      <c r="E17" s="16" t="n"/>
      <c r="F17" s="16" t="n"/>
      <c r="G17" s="5" t="n"/>
      <c r="H17" s="5" t="n"/>
      <c r="I17" s="17" t="n"/>
      <c r="J17" s="10">
        <f>IF($A17="","",SUMIFS('Actions'!$M$5:$M$204,'Actions'!$B$5:$B$204,$A17))</f>
        <v/>
      </c>
      <c r="K17" s="10">
        <f>IF($I17="","",$I17-$J17)</f>
        <v/>
      </c>
      <c r="L17" s="18" t="n"/>
    </row>
    <row r="18" ht="22" customHeight="1">
      <c r="A18" s="5" t="n"/>
      <c r="B18" s="5" t="n"/>
      <c r="C18" s="5" t="n"/>
      <c r="D18" s="5" t="n"/>
      <c r="E18" s="16" t="n"/>
      <c r="F18" s="16" t="n"/>
      <c r="G18" s="5" t="n"/>
      <c r="H18" s="5" t="n"/>
      <c r="I18" s="17" t="n"/>
      <c r="J18" s="15">
        <f>IF($A18="","",SUMIFS('Actions'!$M$5:$M$204,'Actions'!$B$5:$B$204,$A18))</f>
        <v/>
      </c>
      <c r="K18" s="15">
        <f>IF($I18="","",$I18-$J18)</f>
        <v/>
      </c>
      <c r="L18" s="18" t="n"/>
    </row>
    <row r="19" ht="22" customHeight="1">
      <c r="A19" s="5" t="n"/>
      <c r="B19" s="5" t="n"/>
      <c r="C19" s="5" t="n"/>
      <c r="D19" s="5" t="n"/>
      <c r="E19" s="16" t="n"/>
      <c r="F19" s="16" t="n"/>
      <c r="G19" s="5" t="n"/>
      <c r="H19" s="5" t="n"/>
      <c r="I19" s="17" t="n"/>
      <c r="J19" s="10">
        <f>IF($A19="","",SUMIFS('Actions'!$M$5:$M$204,'Actions'!$B$5:$B$204,$A19))</f>
        <v/>
      </c>
      <c r="K19" s="10">
        <f>IF($I19="","",$I19-$J19)</f>
        <v/>
      </c>
      <c r="L19" s="18" t="n"/>
    </row>
    <row r="20" ht="22" customHeight="1">
      <c r="A20" s="5" t="n"/>
      <c r="B20" s="5" t="n"/>
      <c r="C20" s="5" t="n"/>
      <c r="D20" s="5" t="n"/>
      <c r="E20" s="16" t="n"/>
      <c r="F20" s="16" t="n"/>
      <c r="G20" s="5" t="n"/>
      <c r="H20" s="5" t="n"/>
      <c r="I20" s="17" t="n"/>
      <c r="J20" s="15">
        <f>IF($A20="","",SUMIFS('Actions'!$M$5:$M$204,'Actions'!$B$5:$B$204,$A20))</f>
        <v/>
      </c>
      <c r="K20" s="15">
        <f>IF($I20="","",$I20-$J20)</f>
        <v/>
      </c>
      <c r="L20" s="18" t="n"/>
    </row>
    <row r="21" ht="22" customHeight="1">
      <c r="A21" s="5" t="n"/>
      <c r="B21" s="5" t="n"/>
      <c r="C21" s="5" t="n"/>
      <c r="D21" s="5" t="n"/>
      <c r="E21" s="16" t="n"/>
      <c r="F21" s="16" t="n"/>
      <c r="G21" s="5" t="n"/>
      <c r="H21" s="5" t="n"/>
      <c r="I21" s="17" t="n"/>
      <c r="J21" s="10">
        <f>IF($A21="","",SUMIFS('Actions'!$M$5:$M$204,'Actions'!$B$5:$B$204,$A21))</f>
        <v/>
      </c>
      <c r="K21" s="10">
        <f>IF($I21="","",$I21-$J21)</f>
        <v/>
      </c>
      <c r="L21" s="18" t="n"/>
    </row>
    <row r="22" ht="22" customHeight="1">
      <c r="A22" s="5" t="n"/>
      <c r="B22" s="5" t="n"/>
      <c r="C22" s="5" t="n"/>
      <c r="D22" s="5" t="n"/>
      <c r="E22" s="16" t="n"/>
      <c r="F22" s="16" t="n"/>
      <c r="G22" s="5" t="n"/>
      <c r="H22" s="5" t="n"/>
      <c r="I22" s="17" t="n"/>
      <c r="J22" s="15">
        <f>IF($A22="","",SUMIFS('Actions'!$M$5:$M$204,'Actions'!$B$5:$B$204,$A22))</f>
        <v/>
      </c>
      <c r="K22" s="15">
        <f>IF($I22="","",$I22-$J22)</f>
        <v/>
      </c>
      <c r="L22" s="18" t="n"/>
    </row>
    <row r="23" ht="22" customHeight="1">
      <c r="A23" s="5" t="n"/>
      <c r="B23" s="5" t="n"/>
      <c r="C23" s="5" t="n"/>
      <c r="D23" s="5" t="n"/>
      <c r="E23" s="16" t="n"/>
      <c r="F23" s="16" t="n"/>
      <c r="G23" s="5" t="n"/>
      <c r="H23" s="5" t="n"/>
      <c r="I23" s="17" t="n"/>
      <c r="J23" s="10">
        <f>IF($A23="","",SUMIFS('Actions'!$M$5:$M$204,'Actions'!$B$5:$B$204,$A23))</f>
        <v/>
      </c>
      <c r="K23" s="10">
        <f>IF($I23="","",$I23-$J23)</f>
        <v/>
      </c>
      <c r="L23" s="18" t="n"/>
    </row>
    <row r="24" ht="22" customHeight="1">
      <c r="A24" s="5" t="n"/>
      <c r="B24" s="5" t="n"/>
      <c r="C24" s="5" t="n"/>
      <c r="D24" s="5" t="n"/>
      <c r="E24" s="16" t="n"/>
      <c r="F24" s="16" t="n"/>
      <c r="G24" s="5" t="n"/>
      <c r="H24" s="5" t="n"/>
      <c r="I24" s="17" t="n"/>
      <c r="J24" s="15">
        <f>IF($A24="","",SUMIFS('Actions'!$M$5:$M$204,'Actions'!$B$5:$B$204,$A24))</f>
        <v/>
      </c>
      <c r="K24" s="15">
        <f>IF($I24="","",$I24-$J24)</f>
        <v/>
      </c>
      <c r="L24" s="18" t="n"/>
    </row>
    <row r="25" ht="22" customHeight="1">
      <c r="A25" s="5" t="n"/>
      <c r="B25" s="5" t="n"/>
      <c r="C25" s="5" t="n"/>
      <c r="D25" s="5" t="n"/>
      <c r="E25" s="16" t="n"/>
      <c r="F25" s="16" t="n"/>
      <c r="G25" s="5" t="n"/>
      <c r="H25" s="5" t="n"/>
      <c r="I25" s="17" t="n"/>
      <c r="J25" s="10">
        <f>IF($A25="","",SUMIFS('Actions'!$M$5:$M$204,'Actions'!$B$5:$B$204,$A25))</f>
        <v/>
      </c>
      <c r="K25" s="10">
        <f>IF($I25="","",$I25-$J25)</f>
        <v/>
      </c>
      <c r="L25" s="18" t="n"/>
    </row>
    <row r="26" ht="22" customHeight="1">
      <c r="A26" s="5" t="n"/>
      <c r="B26" s="5" t="n"/>
      <c r="C26" s="5" t="n"/>
      <c r="D26" s="5" t="n"/>
      <c r="E26" s="16" t="n"/>
      <c r="F26" s="16" t="n"/>
      <c r="G26" s="5" t="n"/>
      <c r="H26" s="5" t="n"/>
      <c r="I26" s="17" t="n"/>
      <c r="J26" s="15">
        <f>IF($A26="","",SUMIFS('Actions'!$M$5:$M$204,'Actions'!$B$5:$B$204,$A26))</f>
        <v/>
      </c>
      <c r="K26" s="15">
        <f>IF($I26="","",$I26-$J26)</f>
        <v/>
      </c>
      <c r="L26" s="18" t="n"/>
    </row>
    <row r="27" ht="22" customHeight="1">
      <c r="A27" s="5" t="n"/>
      <c r="B27" s="5" t="n"/>
      <c r="C27" s="5" t="n"/>
      <c r="D27" s="5" t="n"/>
      <c r="E27" s="16" t="n"/>
      <c r="F27" s="16" t="n"/>
      <c r="G27" s="5" t="n"/>
      <c r="H27" s="5" t="n"/>
      <c r="I27" s="17" t="n"/>
      <c r="J27" s="10">
        <f>IF($A27="","",SUMIFS('Actions'!$M$5:$M$204,'Actions'!$B$5:$B$204,$A27))</f>
        <v/>
      </c>
      <c r="K27" s="10">
        <f>IF($I27="","",$I27-$J27)</f>
        <v/>
      </c>
      <c r="L27" s="18" t="n"/>
    </row>
    <row r="28" ht="22" customHeight="1">
      <c r="A28" s="5" t="n"/>
      <c r="B28" s="5" t="n"/>
      <c r="C28" s="5" t="n"/>
      <c r="D28" s="5" t="n"/>
      <c r="E28" s="16" t="n"/>
      <c r="F28" s="16" t="n"/>
      <c r="G28" s="5" t="n"/>
      <c r="H28" s="5" t="n"/>
      <c r="I28" s="17" t="n"/>
      <c r="J28" s="15">
        <f>IF($A28="","",SUMIFS('Actions'!$M$5:$M$204,'Actions'!$B$5:$B$204,$A28))</f>
        <v/>
      </c>
      <c r="K28" s="15">
        <f>IF($I28="","",$I28-$J28)</f>
        <v/>
      </c>
      <c r="L28" s="18" t="n"/>
    </row>
    <row r="29" ht="22" customHeight="1">
      <c r="A29" s="5" t="n"/>
      <c r="B29" s="5" t="n"/>
      <c r="C29" s="5" t="n"/>
      <c r="D29" s="5" t="n"/>
      <c r="E29" s="16" t="n"/>
      <c r="F29" s="16" t="n"/>
      <c r="G29" s="5" t="n"/>
      <c r="H29" s="5" t="n"/>
      <c r="I29" s="17" t="n"/>
      <c r="J29" s="10">
        <f>IF($A29="","",SUMIFS('Actions'!$M$5:$M$204,'Actions'!$B$5:$B$204,$A29))</f>
        <v/>
      </c>
      <c r="K29" s="10">
        <f>IF($I29="","",$I29-$J29)</f>
        <v/>
      </c>
      <c r="L29" s="18" t="n"/>
    </row>
    <row r="30" ht="22" customHeight="1">
      <c r="A30" s="5" t="n"/>
      <c r="B30" s="5" t="n"/>
      <c r="C30" s="5" t="n"/>
      <c r="D30" s="5" t="n"/>
      <c r="E30" s="16" t="n"/>
      <c r="F30" s="16" t="n"/>
      <c r="G30" s="5" t="n"/>
      <c r="H30" s="5" t="n"/>
      <c r="I30" s="17" t="n"/>
      <c r="J30" s="15">
        <f>IF($A30="","",SUMIFS('Actions'!$M$5:$M$204,'Actions'!$B$5:$B$204,$A30))</f>
        <v/>
      </c>
      <c r="K30" s="15">
        <f>IF($I30="","",$I30-$J30)</f>
        <v/>
      </c>
      <c r="L30" s="18" t="n"/>
    </row>
    <row r="31" ht="22" customHeight="1">
      <c r="A31" s="5" t="n"/>
      <c r="B31" s="5" t="n"/>
      <c r="C31" s="5" t="n"/>
      <c r="D31" s="5" t="n"/>
      <c r="E31" s="16" t="n"/>
      <c r="F31" s="16" t="n"/>
      <c r="G31" s="5" t="n"/>
      <c r="H31" s="5" t="n"/>
      <c r="I31" s="17" t="n"/>
      <c r="J31" s="10">
        <f>IF($A31="","",SUMIFS('Actions'!$M$5:$M$204,'Actions'!$B$5:$B$204,$A31))</f>
        <v/>
      </c>
      <c r="K31" s="10">
        <f>IF($I31="","",$I31-$J31)</f>
        <v/>
      </c>
      <c r="L31" s="18" t="n"/>
    </row>
    <row r="32" ht="22" customHeight="1">
      <c r="A32" s="5" t="n"/>
      <c r="B32" s="5" t="n"/>
      <c r="C32" s="5" t="n"/>
      <c r="D32" s="5" t="n"/>
      <c r="E32" s="16" t="n"/>
      <c r="F32" s="16" t="n"/>
      <c r="G32" s="5" t="n"/>
      <c r="H32" s="5" t="n"/>
      <c r="I32" s="17" t="n"/>
      <c r="J32" s="15">
        <f>IF($A32="","",SUMIFS('Actions'!$M$5:$M$204,'Actions'!$B$5:$B$204,$A32))</f>
        <v/>
      </c>
      <c r="K32" s="15">
        <f>IF($I32="","",$I32-$J32)</f>
        <v/>
      </c>
      <c r="L32" s="18" t="n"/>
    </row>
    <row r="33" ht="22" customHeight="1">
      <c r="A33" s="5" t="n"/>
      <c r="B33" s="5" t="n"/>
      <c r="C33" s="5" t="n"/>
      <c r="D33" s="5" t="n"/>
      <c r="E33" s="16" t="n"/>
      <c r="F33" s="16" t="n"/>
      <c r="G33" s="5" t="n"/>
      <c r="H33" s="5" t="n"/>
      <c r="I33" s="17" t="n"/>
      <c r="J33" s="10">
        <f>IF($A33="","",SUMIFS('Actions'!$M$5:$M$204,'Actions'!$B$5:$B$204,$A33))</f>
        <v/>
      </c>
      <c r="K33" s="10">
        <f>IF($I33="","",$I33-$J33)</f>
        <v/>
      </c>
      <c r="L33" s="18" t="n"/>
    </row>
    <row r="34" ht="22" customHeight="1">
      <c r="A34" s="5" t="n"/>
      <c r="B34" s="5" t="n"/>
      <c r="C34" s="5" t="n"/>
      <c r="D34" s="5" t="n"/>
      <c r="E34" s="16" t="n"/>
      <c r="F34" s="16" t="n"/>
      <c r="G34" s="5" t="n"/>
      <c r="H34" s="5" t="n"/>
      <c r="I34" s="17" t="n"/>
      <c r="J34" s="15">
        <f>IF($A34="","",SUMIFS('Actions'!$M$5:$M$204,'Actions'!$B$5:$B$204,$A34))</f>
        <v/>
      </c>
      <c r="K34" s="15">
        <f>IF($I34="","",$I34-$J34)</f>
        <v/>
      </c>
      <c r="L34" s="18" t="n"/>
    </row>
    <row r="35" ht="22" customHeight="1">
      <c r="A35" s="5" t="n"/>
      <c r="B35" s="5" t="n"/>
      <c r="C35" s="5" t="n"/>
      <c r="D35" s="5" t="n"/>
      <c r="E35" s="16" t="n"/>
      <c r="F35" s="16" t="n"/>
      <c r="G35" s="5" t="n"/>
      <c r="H35" s="5" t="n"/>
      <c r="I35" s="17" t="n"/>
      <c r="J35" s="10">
        <f>IF($A35="","",SUMIFS('Actions'!$M$5:$M$204,'Actions'!$B$5:$B$204,$A35))</f>
        <v/>
      </c>
      <c r="K35" s="10">
        <f>IF($I35="","",$I35-$J35)</f>
        <v/>
      </c>
      <c r="L35" s="18" t="n"/>
    </row>
    <row r="36" ht="22" customHeight="1">
      <c r="A36" s="5" t="n"/>
      <c r="B36" s="5" t="n"/>
      <c r="C36" s="5" t="n"/>
      <c r="D36" s="5" t="n"/>
      <c r="E36" s="16" t="n"/>
      <c r="F36" s="16" t="n"/>
      <c r="G36" s="5" t="n"/>
      <c r="H36" s="5" t="n"/>
      <c r="I36" s="17" t="n"/>
      <c r="J36" s="15">
        <f>IF($A36="","",SUMIFS('Actions'!$M$5:$M$204,'Actions'!$B$5:$B$204,$A36))</f>
        <v/>
      </c>
      <c r="K36" s="15">
        <f>IF($I36="","",$I36-$J36)</f>
        <v/>
      </c>
      <c r="L36" s="18" t="n"/>
    </row>
    <row r="37" ht="22" customHeight="1">
      <c r="A37" s="5" t="n"/>
      <c r="B37" s="5" t="n"/>
      <c r="C37" s="5" t="n"/>
      <c r="D37" s="5" t="n"/>
      <c r="E37" s="16" t="n"/>
      <c r="F37" s="16" t="n"/>
      <c r="G37" s="5" t="n"/>
      <c r="H37" s="5" t="n"/>
      <c r="I37" s="17" t="n"/>
      <c r="J37" s="10">
        <f>IF($A37="","",SUMIFS('Actions'!$M$5:$M$204,'Actions'!$B$5:$B$204,$A37))</f>
        <v/>
      </c>
      <c r="K37" s="10">
        <f>IF($I37="","",$I37-$J37)</f>
        <v/>
      </c>
      <c r="L37" s="18" t="n"/>
    </row>
    <row r="38" ht="22" customHeight="1">
      <c r="A38" s="5" t="n"/>
      <c r="B38" s="5" t="n"/>
      <c r="C38" s="5" t="n"/>
      <c r="D38" s="5" t="n"/>
      <c r="E38" s="16" t="n"/>
      <c r="F38" s="16" t="n"/>
      <c r="G38" s="5" t="n"/>
      <c r="H38" s="5" t="n"/>
      <c r="I38" s="17" t="n"/>
      <c r="J38" s="15">
        <f>IF($A38="","",SUMIFS('Actions'!$M$5:$M$204,'Actions'!$B$5:$B$204,$A38))</f>
        <v/>
      </c>
      <c r="K38" s="15">
        <f>IF($I38="","",$I38-$J38)</f>
        <v/>
      </c>
      <c r="L38" s="18" t="n"/>
    </row>
    <row r="39" ht="22" customHeight="1">
      <c r="A39" s="5" t="n"/>
      <c r="B39" s="5" t="n"/>
      <c r="C39" s="5" t="n"/>
      <c r="D39" s="5" t="n"/>
      <c r="E39" s="16" t="n"/>
      <c r="F39" s="16" t="n"/>
      <c r="G39" s="5" t="n"/>
      <c r="H39" s="5" t="n"/>
      <c r="I39" s="17" t="n"/>
      <c r="J39" s="10">
        <f>IF($A39="","",SUMIFS('Actions'!$M$5:$M$204,'Actions'!$B$5:$B$204,$A39))</f>
        <v/>
      </c>
      <c r="K39" s="10">
        <f>IF($I39="","",$I39-$J39)</f>
        <v/>
      </c>
      <c r="L39" s="18" t="n"/>
    </row>
    <row r="40" ht="22" customHeight="1">
      <c r="A40" s="5" t="n"/>
      <c r="B40" s="5" t="n"/>
      <c r="C40" s="5" t="n"/>
      <c r="D40" s="5" t="n"/>
      <c r="E40" s="16" t="n"/>
      <c r="F40" s="16" t="n"/>
      <c r="G40" s="5" t="n"/>
      <c r="H40" s="5" t="n"/>
      <c r="I40" s="17" t="n"/>
      <c r="J40" s="15">
        <f>IF($A40="","",SUMIFS('Actions'!$M$5:$M$204,'Actions'!$B$5:$B$204,$A40))</f>
        <v/>
      </c>
      <c r="K40" s="15">
        <f>IF($I40="","",$I40-$J40)</f>
        <v/>
      </c>
      <c r="L40" s="18" t="n"/>
    </row>
    <row r="41" ht="22" customHeight="1">
      <c r="A41" s="5" t="n"/>
      <c r="B41" s="5" t="n"/>
      <c r="C41" s="5" t="n"/>
      <c r="D41" s="5" t="n"/>
      <c r="E41" s="16" t="n"/>
      <c r="F41" s="16" t="n"/>
      <c r="G41" s="5" t="n"/>
      <c r="H41" s="5" t="n"/>
      <c r="I41" s="17" t="n"/>
      <c r="J41" s="10">
        <f>IF($A41="","",SUMIFS('Actions'!$M$5:$M$204,'Actions'!$B$5:$B$204,$A41))</f>
        <v/>
      </c>
      <c r="K41" s="10">
        <f>IF($I41="","",$I41-$J41)</f>
        <v/>
      </c>
      <c r="L41" s="18" t="n"/>
    </row>
    <row r="42" ht="22" customHeight="1">
      <c r="A42" s="5" t="n"/>
      <c r="B42" s="5" t="n"/>
      <c r="C42" s="5" t="n"/>
      <c r="D42" s="5" t="n"/>
      <c r="E42" s="16" t="n"/>
      <c r="F42" s="16" t="n"/>
      <c r="G42" s="5" t="n"/>
      <c r="H42" s="5" t="n"/>
      <c r="I42" s="17" t="n"/>
      <c r="J42" s="15">
        <f>IF($A42="","",SUMIFS('Actions'!$M$5:$M$204,'Actions'!$B$5:$B$204,$A42))</f>
        <v/>
      </c>
      <c r="K42" s="15">
        <f>IF($I42="","",$I42-$J42)</f>
        <v/>
      </c>
      <c r="L42" s="18" t="n"/>
    </row>
    <row r="43" ht="22" customHeight="1">
      <c r="A43" s="5" t="n"/>
      <c r="B43" s="5" t="n"/>
      <c r="C43" s="5" t="n"/>
      <c r="D43" s="5" t="n"/>
      <c r="E43" s="16" t="n"/>
      <c r="F43" s="16" t="n"/>
      <c r="G43" s="5" t="n"/>
      <c r="H43" s="5" t="n"/>
      <c r="I43" s="17" t="n"/>
      <c r="J43" s="10">
        <f>IF($A43="","",SUMIFS('Actions'!$M$5:$M$204,'Actions'!$B$5:$B$204,$A43))</f>
        <v/>
      </c>
      <c r="K43" s="10">
        <f>IF($I43="","",$I43-$J43)</f>
        <v/>
      </c>
      <c r="L43" s="18" t="n"/>
    </row>
    <row r="44" ht="22" customHeight="1">
      <c r="A44" s="5" t="n"/>
      <c r="B44" s="5" t="n"/>
      <c r="C44" s="5" t="n"/>
      <c r="D44" s="5" t="n"/>
      <c r="E44" s="16" t="n"/>
      <c r="F44" s="16" t="n"/>
      <c r="G44" s="5" t="n"/>
      <c r="H44" s="5" t="n"/>
      <c r="I44" s="17" t="n"/>
      <c r="J44" s="15">
        <f>IF($A44="","",SUMIFS('Actions'!$M$5:$M$204,'Actions'!$B$5:$B$204,$A44))</f>
        <v/>
      </c>
      <c r="K44" s="15">
        <f>IF($I44="","",$I44-$J44)</f>
        <v/>
      </c>
      <c r="L44" s="18" t="n"/>
    </row>
    <row r="45" ht="22" customHeight="1">
      <c r="A45" s="5" t="n"/>
      <c r="B45" s="5" t="n"/>
      <c r="C45" s="5" t="n"/>
      <c r="D45" s="5" t="n"/>
      <c r="E45" s="16" t="n"/>
      <c r="F45" s="16" t="n"/>
      <c r="G45" s="5" t="n"/>
      <c r="H45" s="5" t="n"/>
      <c r="I45" s="17" t="n"/>
      <c r="J45" s="10">
        <f>IF($A45="","",SUMIFS('Actions'!$M$5:$M$204,'Actions'!$B$5:$B$204,$A45))</f>
        <v/>
      </c>
      <c r="K45" s="10">
        <f>IF($I45="","",$I45-$J45)</f>
        <v/>
      </c>
      <c r="L45" s="18" t="n"/>
    </row>
    <row r="46" ht="22" customHeight="1">
      <c r="A46" s="5" t="n"/>
      <c r="B46" s="5" t="n"/>
      <c r="C46" s="5" t="n"/>
      <c r="D46" s="5" t="n"/>
      <c r="E46" s="16" t="n"/>
      <c r="F46" s="16" t="n"/>
      <c r="G46" s="5" t="n"/>
      <c r="H46" s="5" t="n"/>
      <c r="I46" s="17" t="n"/>
      <c r="J46" s="15">
        <f>IF($A46="","",SUMIFS('Actions'!$M$5:$M$204,'Actions'!$B$5:$B$204,$A46))</f>
        <v/>
      </c>
      <c r="K46" s="15">
        <f>IF($I46="","",$I46-$J46)</f>
        <v/>
      </c>
      <c r="L46" s="18" t="n"/>
    </row>
    <row r="47" ht="22" customHeight="1">
      <c r="A47" s="5" t="n"/>
      <c r="B47" s="5" t="n"/>
      <c r="C47" s="5" t="n"/>
      <c r="D47" s="5" t="n"/>
      <c r="E47" s="16" t="n"/>
      <c r="F47" s="16" t="n"/>
      <c r="G47" s="5" t="n"/>
      <c r="H47" s="5" t="n"/>
      <c r="I47" s="17" t="n"/>
      <c r="J47" s="10">
        <f>IF($A47="","",SUMIFS('Actions'!$M$5:$M$204,'Actions'!$B$5:$B$204,$A47))</f>
        <v/>
      </c>
      <c r="K47" s="10">
        <f>IF($I47="","",$I47-$J47)</f>
        <v/>
      </c>
      <c r="L47" s="18" t="n"/>
    </row>
    <row r="48" ht="22" customHeight="1">
      <c r="A48" s="5" t="n"/>
      <c r="B48" s="5" t="n"/>
      <c r="C48" s="5" t="n"/>
      <c r="D48" s="5" t="n"/>
      <c r="E48" s="16" t="n"/>
      <c r="F48" s="16" t="n"/>
      <c r="G48" s="5" t="n"/>
      <c r="H48" s="5" t="n"/>
      <c r="I48" s="17" t="n"/>
      <c r="J48" s="15">
        <f>IF($A48="","",SUMIFS('Actions'!$M$5:$M$204,'Actions'!$B$5:$B$204,$A48))</f>
        <v/>
      </c>
      <c r="K48" s="15">
        <f>IF($I48="","",$I48-$J48)</f>
        <v/>
      </c>
      <c r="L48" s="18" t="n"/>
    </row>
    <row r="49" ht="22" customHeight="1">
      <c r="A49" s="5" t="n"/>
      <c r="B49" s="5" t="n"/>
      <c r="C49" s="5" t="n"/>
      <c r="D49" s="5" t="n"/>
      <c r="E49" s="16" t="n"/>
      <c r="F49" s="16" t="n"/>
      <c r="G49" s="5" t="n"/>
      <c r="H49" s="5" t="n"/>
      <c r="I49" s="17" t="n"/>
      <c r="J49" s="10">
        <f>IF($A49="","",SUMIFS('Actions'!$M$5:$M$204,'Actions'!$B$5:$B$204,$A49))</f>
        <v/>
      </c>
      <c r="K49" s="10">
        <f>IF($I49="","",$I49-$J49)</f>
        <v/>
      </c>
      <c r="L49" s="18" t="n"/>
    </row>
    <row r="50" ht="22" customHeight="1">
      <c r="A50" s="5" t="n"/>
      <c r="B50" s="5" t="n"/>
      <c r="C50" s="5" t="n"/>
      <c r="D50" s="5" t="n"/>
      <c r="E50" s="16" t="n"/>
      <c r="F50" s="16" t="n"/>
      <c r="G50" s="5" t="n"/>
      <c r="H50" s="5" t="n"/>
      <c r="I50" s="17" t="n"/>
      <c r="J50" s="15">
        <f>IF($A50="","",SUMIFS('Actions'!$M$5:$M$204,'Actions'!$B$5:$B$204,$A50))</f>
        <v/>
      </c>
      <c r="K50" s="15">
        <f>IF($I50="","",$I50-$J50)</f>
        <v/>
      </c>
      <c r="L50" s="18" t="n"/>
    </row>
    <row r="51" ht="22" customHeight="1">
      <c r="A51" s="5" t="n"/>
      <c r="B51" s="5" t="n"/>
      <c r="C51" s="5" t="n"/>
      <c r="D51" s="5" t="n"/>
      <c r="E51" s="16" t="n"/>
      <c r="F51" s="16" t="n"/>
      <c r="G51" s="5" t="n"/>
      <c r="H51" s="5" t="n"/>
      <c r="I51" s="17" t="n"/>
      <c r="J51" s="10">
        <f>IF($A51="","",SUMIFS('Actions'!$M$5:$M$204,'Actions'!$B$5:$B$204,$A51))</f>
        <v/>
      </c>
      <c r="K51" s="10">
        <f>IF($I51="","",$I51-$J51)</f>
        <v/>
      </c>
      <c r="L51" s="18" t="n"/>
    </row>
    <row r="52" ht="22" customHeight="1">
      <c r="A52" s="5" t="n"/>
      <c r="B52" s="5" t="n"/>
      <c r="C52" s="5" t="n"/>
      <c r="D52" s="5" t="n"/>
      <c r="E52" s="16" t="n"/>
      <c r="F52" s="16" t="n"/>
      <c r="G52" s="5" t="n"/>
      <c r="H52" s="5" t="n"/>
      <c r="I52" s="17" t="n"/>
      <c r="J52" s="15">
        <f>IF($A52="","",SUMIFS('Actions'!$M$5:$M$204,'Actions'!$B$5:$B$204,$A52))</f>
        <v/>
      </c>
      <c r="K52" s="15">
        <f>IF($I52="","",$I52-$J52)</f>
        <v/>
      </c>
      <c r="L52" s="18" t="n"/>
    </row>
    <row r="53" ht="22" customHeight="1">
      <c r="A53" s="5" t="n"/>
      <c r="B53" s="5" t="n"/>
      <c r="C53" s="5" t="n"/>
      <c r="D53" s="5" t="n"/>
      <c r="E53" s="16" t="n"/>
      <c r="F53" s="16" t="n"/>
      <c r="G53" s="5" t="n"/>
      <c r="H53" s="5" t="n"/>
      <c r="I53" s="17" t="n"/>
      <c r="J53" s="10">
        <f>IF($A53="","",SUMIFS('Actions'!$M$5:$M$204,'Actions'!$B$5:$B$204,$A53))</f>
        <v/>
      </c>
      <c r="K53" s="10">
        <f>IF($I53="","",$I53-$J53)</f>
        <v/>
      </c>
      <c r="L53" s="18" t="n"/>
    </row>
    <row r="54" ht="22" customHeight="1">
      <c r="A54" s="5" t="n"/>
      <c r="B54" s="5" t="n"/>
      <c r="C54" s="5" t="n"/>
      <c r="D54" s="5" t="n"/>
      <c r="E54" s="16" t="n"/>
      <c r="F54" s="16" t="n"/>
      <c r="G54" s="5" t="n"/>
      <c r="H54" s="5" t="n"/>
      <c r="I54" s="17" t="n"/>
      <c r="J54" s="15">
        <f>IF($A54="","",SUMIFS('Actions'!$M$5:$M$204,'Actions'!$B$5:$B$204,$A54))</f>
        <v/>
      </c>
      <c r="K54" s="15">
        <f>IF($I54="","",$I54-$J54)</f>
        <v/>
      </c>
      <c r="L54" s="18" t="n"/>
    </row>
    <row r="55" ht="22" customHeight="1">
      <c r="A55" s="5" t="n"/>
      <c r="B55" s="5" t="n"/>
      <c r="C55" s="5" t="n"/>
      <c r="D55" s="5" t="n"/>
      <c r="E55" s="16" t="n"/>
      <c r="F55" s="16" t="n"/>
      <c r="G55" s="5" t="n"/>
      <c r="H55" s="5" t="n"/>
      <c r="I55" s="17" t="n"/>
      <c r="J55" s="10">
        <f>IF($A55="","",SUMIFS('Actions'!$M$5:$M$204,'Actions'!$B$5:$B$204,$A55))</f>
        <v/>
      </c>
      <c r="K55" s="10">
        <f>IF($I55="","",$I55-$J55)</f>
        <v/>
      </c>
      <c r="L55" s="18" t="n"/>
    </row>
    <row r="56" ht="22" customHeight="1">
      <c r="A56" s="5" t="n"/>
      <c r="B56" s="5" t="n"/>
      <c r="C56" s="5" t="n"/>
      <c r="D56" s="5" t="n"/>
      <c r="E56" s="16" t="n"/>
      <c r="F56" s="16" t="n"/>
      <c r="G56" s="5" t="n"/>
      <c r="H56" s="5" t="n"/>
      <c r="I56" s="17" t="n"/>
      <c r="J56" s="15">
        <f>IF($A56="","",SUMIFS('Actions'!$M$5:$M$204,'Actions'!$B$5:$B$204,$A56))</f>
        <v/>
      </c>
      <c r="K56" s="15">
        <f>IF($I56="","",$I56-$J56)</f>
        <v/>
      </c>
      <c r="L56" s="18" t="n"/>
    </row>
    <row r="57" ht="22" customHeight="1">
      <c r="A57" s="5" t="n"/>
      <c r="B57" s="5" t="n"/>
      <c r="C57" s="5" t="n"/>
      <c r="D57" s="5" t="n"/>
      <c r="E57" s="16" t="n"/>
      <c r="F57" s="16" t="n"/>
      <c r="G57" s="5" t="n"/>
      <c r="H57" s="5" t="n"/>
      <c r="I57" s="17" t="n"/>
      <c r="J57" s="10">
        <f>IF($A57="","",SUMIFS('Actions'!$M$5:$M$204,'Actions'!$B$5:$B$204,$A57))</f>
        <v/>
      </c>
      <c r="K57" s="10">
        <f>IF($I57="","",$I57-$J57)</f>
        <v/>
      </c>
      <c r="L57" s="18" t="n"/>
    </row>
    <row r="58" ht="22" customHeight="1">
      <c r="A58" s="5" t="n"/>
      <c r="B58" s="5" t="n"/>
      <c r="C58" s="5" t="n"/>
      <c r="D58" s="5" t="n"/>
      <c r="E58" s="16" t="n"/>
      <c r="F58" s="16" t="n"/>
      <c r="G58" s="5" t="n"/>
      <c r="H58" s="5" t="n"/>
      <c r="I58" s="17" t="n"/>
      <c r="J58" s="15">
        <f>IF($A58="","",SUMIFS('Actions'!$M$5:$M$204,'Actions'!$B$5:$B$204,$A58))</f>
        <v/>
      </c>
      <c r="K58" s="15">
        <f>IF($I58="","",$I58-$J58)</f>
        <v/>
      </c>
      <c r="L58" s="18" t="n"/>
    </row>
    <row r="59" ht="22" customHeight="1">
      <c r="A59" s="5" t="n"/>
      <c r="B59" s="5" t="n"/>
      <c r="C59" s="5" t="n"/>
      <c r="D59" s="5" t="n"/>
      <c r="E59" s="16" t="n"/>
      <c r="F59" s="16" t="n"/>
      <c r="G59" s="5" t="n"/>
      <c r="H59" s="5" t="n"/>
      <c r="I59" s="17" t="n"/>
      <c r="J59" s="10">
        <f>IF($A59="","",SUMIFS('Actions'!$M$5:$M$204,'Actions'!$B$5:$B$204,$A59))</f>
        <v/>
      </c>
      <c r="K59" s="10">
        <f>IF($I59="","",$I59-$J59)</f>
        <v/>
      </c>
      <c r="L59" s="18" t="n"/>
    </row>
    <row r="60" ht="22" customHeight="1">
      <c r="A60" s="5" t="n"/>
      <c r="B60" s="5" t="n"/>
      <c r="C60" s="5" t="n"/>
      <c r="D60" s="5" t="n"/>
      <c r="E60" s="16" t="n"/>
      <c r="F60" s="16" t="n"/>
      <c r="G60" s="5" t="n"/>
      <c r="H60" s="5" t="n"/>
      <c r="I60" s="17" t="n"/>
      <c r="J60" s="15">
        <f>IF($A60="","",SUMIFS('Actions'!$M$5:$M$204,'Actions'!$B$5:$B$204,$A60))</f>
        <v/>
      </c>
      <c r="K60" s="15">
        <f>IF($I60="","",$I60-$J60)</f>
        <v/>
      </c>
      <c r="L60" s="18" t="n"/>
    </row>
    <row r="61" ht="22" customHeight="1">
      <c r="A61" s="5" t="n"/>
      <c r="B61" s="5" t="n"/>
      <c r="C61" s="5" t="n"/>
      <c r="D61" s="5" t="n"/>
      <c r="E61" s="16" t="n"/>
      <c r="F61" s="16" t="n"/>
      <c r="G61" s="5" t="n"/>
      <c r="H61" s="5" t="n"/>
      <c r="I61" s="17" t="n"/>
      <c r="J61" s="10">
        <f>IF($A61="","",SUMIFS('Actions'!$M$5:$M$204,'Actions'!$B$5:$B$204,$A61))</f>
        <v/>
      </c>
      <c r="K61" s="10">
        <f>IF($I61="","",$I61-$J61)</f>
        <v/>
      </c>
      <c r="L61" s="18" t="n"/>
    </row>
    <row r="62" ht="22" customHeight="1">
      <c r="A62" s="5" t="n"/>
      <c r="B62" s="5" t="n"/>
      <c r="C62" s="5" t="n"/>
      <c r="D62" s="5" t="n"/>
      <c r="E62" s="16" t="n"/>
      <c r="F62" s="16" t="n"/>
      <c r="G62" s="5" t="n"/>
      <c r="H62" s="5" t="n"/>
      <c r="I62" s="17" t="n"/>
      <c r="J62" s="15">
        <f>IF($A62="","",SUMIFS('Actions'!$M$5:$M$204,'Actions'!$B$5:$B$204,$A62))</f>
        <v/>
      </c>
      <c r="K62" s="15">
        <f>IF($I62="","",$I62-$J62)</f>
        <v/>
      </c>
      <c r="L62" s="18" t="n"/>
    </row>
    <row r="63" ht="22" customHeight="1">
      <c r="A63" s="5" t="n"/>
      <c r="B63" s="5" t="n"/>
      <c r="C63" s="5" t="n"/>
      <c r="D63" s="5" t="n"/>
      <c r="E63" s="16" t="n"/>
      <c r="F63" s="16" t="n"/>
      <c r="G63" s="5" t="n"/>
      <c r="H63" s="5" t="n"/>
      <c r="I63" s="17" t="n"/>
      <c r="J63" s="10">
        <f>IF($A63="","",SUMIFS('Actions'!$M$5:$M$204,'Actions'!$B$5:$B$204,$A63))</f>
        <v/>
      </c>
      <c r="K63" s="10">
        <f>IF($I63="","",$I63-$J63)</f>
        <v/>
      </c>
      <c r="L63" s="18" t="n"/>
    </row>
    <row r="64" ht="22" customHeight="1">
      <c r="A64" s="5" t="n"/>
      <c r="B64" s="5" t="n"/>
      <c r="C64" s="5" t="n"/>
      <c r="D64" s="5" t="n"/>
      <c r="E64" s="16" t="n"/>
      <c r="F64" s="16" t="n"/>
      <c r="G64" s="5" t="n"/>
      <c r="H64" s="5" t="n"/>
      <c r="I64" s="17" t="n"/>
      <c r="J64" s="15">
        <f>IF($A64="","",SUMIFS('Actions'!$M$5:$M$204,'Actions'!$B$5:$B$204,$A64))</f>
        <v/>
      </c>
      <c r="K64" s="15">
        <f>IF($I64="","",$I64-$J64)</f>
        <v/>
      </c>
      <c r="L64" s="18" t="n"/>
    </row>
    <row r="65" ht="22" customHeight="1">
      <c r="A65" s="5" t="n"/>
      <c r="B65" s="5" t="n"/>
      <c r="C65" s="5" t="n"/>
      <c r="D65" s="5" t="n"/>
      <c r="E65" s="16" t="n"/>
      <c r="F65" s="16" t="n"/>
      <c r="G65" s="5" t="n"/>
      <c r="H65" s="5" t="n"/>
      <c r="I65" s="17" t="n"/>
      <c r="J65" s="10">
        <f>IF($A65="","",SUMIFS('Actions'!$M$5:$M$204,'Actions'!$B$5:$B$204,$A65))</f>
        <v/>
      </c>
      <c r="K65" s="10">
        <f>IF($I65="","",$I65-$J65)</f>
        <v/>
      </c>
      <c r="L65" s="18" t="n"/>
    </row>
    <row r="66" ht="22" customHeight="1">
      <c r="A66" s="5" t="n"/>
      <c r="B66" s="5" t="n"/>
      <c r="C66" s="5" t="n"/>
      <c r="D66" s="5" t="n"/>
      <c r="E66" s="16" t="n"/>
      <c r="F66" s="16" t="n"/>
      <c r="G66" s="5" t="n"/>
      <c r="H66" s="5" t="n"/>
      <c r="I66" s="17" t="n"/>
      <c r="J66" s="15">
        <f>IF($A66="","",SUMIFS('Actions'!$M$5:$M$204,'Actions'!$B$5:$B$204,$A66))</f>
        <v/>
      </c>
      <c r="K66" s="15">
        <f>IF($I66="","",$I66-$J66)</f>
        <v/>
      </c>
      <c r="L66" s="18" t="n"/>
    </row>
    <row r="67" ht="22" customHeight="1">
      <c r="A67" s="5" t="n"/>
      <c r="B67" s="5" t="n"/>
      <c r="C67" s="5" t="n"/>
      <c r="D67" s="5" t="n"/>
      <c r="E67" s="16" t="n"/>
      <c r="F67" s="16" t="n"/>
      <c r="G67" s="5" t="n"/>
      <c r="H67" s="5" t="n"/>
      <c r="I67" s="17" t="n"/>
      <c r="J67" s="10">
        <f>IF($A67="","",SUMIFS('Actions'!$M$5:$M$204,'Actions'!$B$5:$B$204,$A67))</f>
        <v/>
      </c>
      <c r="K67" s="10">
        <f>IF($I67="","",$I67-$J67)</f>
        <v/>
      </c>
      <c r="L67" s="18" t="n"/>
    </row>
    <row r="68" ht="22" customHeight="1">
      <c r="A68" s="5" t="n"/>
      <c r="B68" s="5" t="n"/>
      <c r="C68" s="5" t="n"/>
      <c r="D68" s="5" t="n"/>
      <c r="E68" s="16" t="n"/>
      <c r="F68" s="16" t="n"/>
      <c r="G68" s="5" t="n"/>
      <c r="H68" s="5" t="n"/>
      <c r="I68" s="17" t="n"/>
      <c r="J68" s="15">
        <f>IF($A68="","",SUMIFS('Actions'!$M$5:$M$204,'Actions'!$B$5:$B$204,$A68))</f>
        <v/>
      </c>
      <c r="K68" s="15">
        <f>IF($I68="","",$I68-$J68)</f>
        <v/>
      </c>
      <c r="L68" s="18" t="n"/>
    </row>
    <row r="69" ht="22" customHeight="1">
      <c r="A69" s="5" t="n"/>
      <c r="B69" s="5" t="n"/>
      <c r="C69" s="5" t="n"/>
      <c r="D69" s="5" t="n"/>
      <c r="E69" s="16" t="n"/>
      <c r="F69" s="16" t="n"/>
      <c r="G69" s="5" t="n"/>
      <c r="H69" s="5" t="n"/>
      <c r="I69" s="17" t="n"/>
      <c r="J69" s="10">
        <f>IF($A69="","",SUMIFS('Actions'!$M$5:$M$204,'Actions'!$B$5:$B$204,$A69))</f>
        <v/>
      </c>
      <c r="K69" s="10">
        <f>IF($I69="","",$I69-$J69)</f>
        <v/>
      </c>
      <c r="L69" s="18" t="n"/>
    </row>
    <row r="70" ht="22" customHeight="1">
      <c r="A70" s="5" t="n"/>
      <c r="B70" s="5" t="n"/>
      <c r="C70" s="5" t="n"/>
      <c r="D70" s="5" t="n"/>
      <c r="E70" s="16" t="n"/>
      <c r="F70" s="16" t="n"/>
      <c r="G70" s="5" t="n"/>
      <c r="H70" s="5" t="n"/>
      <c r="I70" s="17" t="n"/>
      <c r="J70" s="15">
        <f>IF($A70="","",SUMIFS('Actions'!$M$5:$M$204,'Actions'!$B$5:$B$204,$A70))</f>
        <v/>
      </c>
      <c r="K70" s="15">
        <f>IF($I70="","",$I70-$J70)</f>
        <v/>
      </c>
      <c r="L70" s="18" t="n"/>
    </row>
    <row r="71" ht="22" customHeight="1">
      <c r="A71" s="5" t="n"/>
      <c r="B71" s="5" t="n"/>
      <c r="C71" s="5" t="n"/>
      <c r="D71" s="5" t="n"/>
      <c r="E71" s="16" t="n"/>
      <c r="F71" s="16" t="n"/>
      <c r="G71" s="5" t="n"/>
      <c r="H71" s="5" t="n"/>
      <c r="I71" s="17" t="n"/>
      <c r="J71" s="10">
        <f>IF($A71="","",SUMIFS('Actions'!$M$5:$M$204,'Actions'!$B$5:$B$204,$A71))</f>
        <v/>
      </c>
      <c r="K71" s="10">
        <f>IF($I71="","",$I71-$J71)</f>
        <v/>
      </c>
      <c r="L71" s="18" t="n"/>
    </row>
    <row r="72" ht="22" customHeight="1">
      <c r="A72" s="5" t="n"/>
      <c r="B72" s="5" t="n"/>
      <c r="C72" s="5" t="n"/>
      <c r="D72" s="5" t="n"/>
      <c r="E72" s="16" t="n"/>
      <c r="F72" s="16" t="n"/>
      <c r="G72" s="5" t="n"/>
      <c r="H72" s="5" t="n"/>
      <c r="I72" s="17" t="n"/>
      <c r="J72" s="15">
        <f>IF($A72="","",SUMIFS('Actions'!$M$5:$M$204,'Actions'!$B$5:$B$204,$A72))</f>
        <v/>
      </c>
      <c r="K72" s="15">
        <f>IF($I72="","",$I72-$J72)</f>
        <v/>
      </c>
      <c r="L72" s="18" t="n"/>
    </row>
    <row r="73" ht="22" customHeight="1">
      <c r="A73" s="5" t="n"/>
      <c r="B73" s="5" t="n"/>
      <c r="C73" s="5" t="n"/>
      <c r="D73" s="5" t="n"/>
      <c r="E73" s="16" t="n"/>
      <c r="F73" s="16" t="n"/>
      <c r="G73" s="5" t="n"/>
      <c r="H73" s="5" t="n"/>
      <c r="I73" s="17" t="n"/>
      <c r="J73" s="10">
        <f>IF($A73="","",SUMIFS('Actions'!$M$5:$M$204,'Actions'!$B$5:$B$204,$A73))</f>
        <v/>
      </c>
      <c r="K73" s="10">
        <f>IF($I73="","",$I73-$J73)</f>
        <v/>
      </c>
      <c r="L73" s="18" t="n"/>
    </row>
    <row r="74" ht="22" customHeight="1">
      <c r="A74" s="5" t="n"/>
      <c r="B74" s="5" t="n"/>
      <c r="C74" s="5" t="n"/>
      <c r="D74" s="5" t="n"/>
      <c r="E74" s="16" t="n"/>
      <c r="F74" s="16" t="n"/>
      <c r="G74" s="5" t="n"/>
      <c r="H74" s="5" t="n"/>
      <c r="I74" s="17" t="n"/>
      <c r="J74" s="15">
        <f>IF($A74="","",SUMIFS('Actions'!$M$5:$M$204,'Actions'!$B$5:$B$204,$A74))</f>
        <v/>
      </c>
      <c r="K74" s="15">
        <f>IF($I74="","",$I74-$J74)</f>
        <v/>
      </c>
      <c r="L74" s="18" t="n"/>
    </row>
    <row r="75" ht="22" customHeight="1">
      <c r="A75" s="5" t="n"/>
      <c r="B75" s="5" t="n"/>
      <c r="C75" s="5" t="n"/>
      <c r="D75" s="5" t="n"/>
      <c r="E75" s="16" t="n"/>
      <c r="F75" s="16" t="n"/>
      <c r="G75" s="5" t="n"/>
      <c r="H75" s="5" t="n"/>
      <c r="I75" s="17" t="n"/>
      <c r="J75" s="10">
        <f>IF($A75="","",SUMIFS('Actions'!$M$5:$M$204,'Actions'!$B$5:$B$204,$A75))</f>
        <v/>
      </c>
      <c r="K75" s="10">
        <f>IF($I75="","",$I75-$J75)</f>
        <v/>
      </c>
      <c r="L75" s="18" t="n"/>
    </row>
    <row r="76" ht="22" customHeight="1">
      <c r="A76" s="5" t="n"/>
      <c r="B76" s="5" t="n"/>
      <c r="C76" s="5" t="n"/>
      <c r="D76" s="5" t="n"/>
      <c r="E76" s="16" t="n"/>
      <c r="F76" s="16" t="n"/>
      <c r="G76" s="5" t="n"/>
      <c r="H76" s="5" t="n"/>
      <c r="I76" s="17" t="n"/>
      <c r="J76" s="15">
        <f>IF($A76="","",SUMIFS('Actions'!$M$5:$M$204,'Actions'!$B$5:$B$204,$A76))</f>
        <v/>
      </c>
      <c r="K76" s="15">
        <f>IF($I76="","",$I76-$J76)</f>
        <v/>
      </c>
      <c r="L76" s="18" t="n"/>
    </row>
    <row r="77" ht="22" customHeight="1">
      <c r="A77" s="5" t="n"/>
      <c r="B77" s="5" t="n"/>
      <c r="C77" s="5" t="n"/>
      <c r="D77" s="5" t="n"/>
      <c r="E77" s="16" t="n"/>
      <c r="F77" s="16" t="n"/>
      <c r="G77" s="5" t="n"/>
      <c r="H77" s="5" t="n"/>
      <c r="I77" s="17" t="n"/>
      <c r="J77" s="10">
        <f>IF($A77="","",SUMIFS('Actions'!$M$5:$M$204,'Actions'!$B$5:$B$204,$A77))</f>
        <v/>
      </c>
      <c r="K77" s="10">
        <f>IF($I77="","",$I77-$J77)</f>
        <v/>
      </c>
      <c r="L77" s="18" t="n"/>
    </row>
    <row r="78" ht="22" customHeight="1">
      <c r="A78" s="5" t="n"/>
      <c r="B78" s="5" t="n"/>
      <c r="C78" s="5" t="n"/>
      <c r="D78" s="5" t="n"/>
      <c r="E78" s="16" t="n"/>
      <c r="F78" s="16" t="n"/>
      <c r="G78" s="5" t="n"/>
      <c r="H78" s="5" t="n"/>
      <c r="I78" s="17" t="n"/>
      <c r="J78" s="15">
        <f>IF($A78="","",SUMIFS('Actions'!$M$5:$M$204,'Actions'!$B$5:$B$204,$A78))</f>
        <v/>
      </c>
      <c r="K78" s="15">
        <f>IF($I78="","",$I78-$J78)</f>
        <v/>
      </c>
      <c r="L78" s="18" t="n"/>
    </row>
    <row r="79" ht="22" customHeight="1">
      <c r="A79" s="5" t="n"/>
      <c r="B79" s="5" t="n"/>
      <c r="C79" s="5" t="n"/>
      <c r="D79" s="5" t="n"/>
      <c r="E79" s="16" t="n"/>
      <c r="F79" s="16" t="n"/>
      <c r="G79" s="5" t="n"/>
      <c r="H79" s="5" t="n"/>
      <c r="I79" s="17" t="n"/>
      <c r="J79" s="10">
        <f>IF($A79="","",SUMIFS('Actions'!$M$5:$M$204,'Actions'!$B$5:$B$204,$A79))</f>
        <v/>
      </c>
      <c r="K79" s="10">
        <f>IF($I79="","",$I79-$J79)</f>
        <v/>
      </c>
      <c r="L79" s="18" t="n"/>
    </row>
    <row r="80" ht="22" customHeight="1">
      <c r="A80" s="5" t="n"/>
      <c r="B80" s="5" t="n"/>
      <c r="C80" s="5" t="n"/>
      <c r="D80" s="5" t="n"/>
      <c r="E80" s="16" t="n"/>
      <c r="F80" s="16" t="n"/>
      <c r="G80" s="5" t="n"/>
      <c r="H80" s="5" t="n"/>
      <c r="I80" s="17" t="n"/>
      <c r="J80" s="15">
        <f>IF($A80="","",SUMIFS('Actions'!$M$5:$M$204,'Actions'!$B$5:$B$204,$A80))</f>
        <v/>
      </c>
      <c r="K80" s="15">
        <f>IF($I80="","",$I80-$J80)</f>
        <v/>
      </c>
      <c r="L80" s="18" t="n"/>
    </row>
    <row r="81" ht="22" customHeight="1">
      <c r="A81" s="5" t="n"/>
      <c r="B81" s="5" t="n"/>
      <c r="C81" s="5" t="n"/>
      <c r="D81" s="5" t="n"/>
      <c r="E81" s="16" t="n"/>
      <c r="F81" s="16" t="n"/>
      <c r="G81" s="5" t="n"/>
      <c r="H81" s="5" t="n"/>
      <c r="I81" s="17" t="n"/>
      <c r="J81" s="10">
        <f>IF($A81="","",SUMIFS('Actions'!$M$5:$M$204,'Actions'!$B$5:$B$204,$A81))</f>
        <v/>
      </c>
      <c r="K81" s="10">
        <f>IF($I81="","",$I81-$J81)</f>
        <v/>
      </c>
      <c r="L81" s="18" t="n"/>
    </row>
    <row r="82" ht="22" customHeight="1">
      <c r="A82" s="5" t="n"/>
      <c r="B82" s="5" t="n"/>
      <c r="C82" s="5" t="n"/>
      <c r="D82" s="5" t="n"/>
      <c r="E82" s="16" t="n"/>
      <c r="F82" s="16" t="n"/>
      <c r="G82" s="5" t="n"/>
      <c r="H82" s="5" t="n"/>
      <c r="I82" s="17" t="n"/>
      <c r="J82" s="15">
        <f>IF($A82="","",SUMIFS('Actions'!$M$5:$M$204,'Actions'!$B$5:$B$204,$A82))</f>
        <v/>
      </c>
      <c r="K82" s="15">
        <f>IF($I82="","",$I82-$J82)</f>
        <v/>
      </c>
      <c r="L82" s="18" t="n"/>
    </row>
    <row r="83" ht="22" customHeight="1">
      <c r="A83" s="5" t="n"/>
      <c r="B83" s="5" t="n"/>
      <c r="C83" s="5" t="n"/>
      <c r="D83" s="5" t="n"/>
      <c r="E83" s="16" t="n"/>
      <c r="F83" s="16" t="n"/>
      <c r="G83" s="5" t="n"/>
      <c r="H83" s="5" t="n"/>
      <c r="I83" s="17" t="n"/>
      <c r="J83" s="10">
        <f>IF($A83="","",SUMIFS('Actions'!$M$5:$M$204,'Actions'!$B$5:$B$204,$A83))</f>
        <v/>
      </c>
      <c r="K83" s="10">
        <f>IF($I83="","",$I83-$J83)</f>
        <v/>
      </c>
      <c r="L83" s="18" t="n"/>
    </row>
    <row r="84" ht="22" customHeight="1">
      <c r="A84" s="5" t="n"/>
      <c r="B84" s="5" t="n"/>
      <c r="C84" s="5" t="n"/>
      <c r="D84" s="5" t="n"/>
      <c r="E84" s="16" t="n"/>
      <c r="F84" s="16" t="n"/>
      <c r="G84" s="5" t="n"/>
      <c r="H84" s="5" t="n"/>
      <c r="I84" s="17" t="n"/>
      <c r="J84" s="15">
        <f>IF($A84="","",SUMIFS('Actions'!$M$5:$M$204,'Actions'!$B$5:$B$204,$A84))</f>
        <v/>
      </c>
      <c r="K84" s="15">
        <f>IF($I84="","",$I84-$J84)</f>
        <v/>
      </c>
      <c r="L84" s="18" t="n"/>
    </row>
    <row r="85" ht="22" customHeight="1">
      <c r="A85" s="5" t="n"/>
      <c r="B85" s="5" t="n"/>
      <c r="C85" s="5" t="n"/>
      <c r="D85" s="5" t="n"/>
      <c r="E85" s="16" t="n"/>
      <c r="F85" s="16" t="n"/>
      <c r="G85" s="5" t="n"/>
      <c r="H85" s="5" t="n"/>
      <c r="I85" s="17" t="n"/>
      <c r="J85" s="10">
        <f>IF($A85="","",SUMIFS('Actions'!$M$5:$M$204,'Actions'!$B$5:$B$204,$A85))</f>
        <v/>
      </c>
      <c r="K85" s="10">
        <f>IF($I85="","",$I85-$J85)</f>
        <v/>
      </c>
      <c r="L85" s="18" t="n"/>
    </row>
    <row r="86" ht="22" customHeight="1">
      <c r="A86" s="5" t="n"/>
      <c r="B86" s="5" t="n"/>
      <c r="C86" s="5" t="n"/>
      <c r="D86" s="5" t="n"/>
      <c r="E86" s="16" t="n"/>
      <c r="F86" s="16" t="n"/>
      <c r="G86" s="5" t="n"/>
      <c r="H86" s="5" t="n"/>
      <c r="I86" s="17" t="n"/>
      <c r="J86" s="15">
        <f>IF($A86="","",SUMIFS('Actions'!$M$5:$M$204,'Actions'!$B$5:$B$204,$A86))</f>
        <v/>
      </c>
      <c r="K86" s="15">
        <f>IF($I86="","",$I86-$J86)</f>
        <v/>
      </c>
      <c r="L86" s="18" t="n"/>
    </row>
    <row r="87" ht="22" customHeight="1">
      <c r="A87" s="5" t="n"/>
      <c r="B87" s="5" t="n"/>
      <c r="C87" s="5" t="n"/>
      <c r="D87" s="5" t="n"/>
      <c r="E87" s="16" t="n"/>
      <c r="F87" s="16" t="n"/>
      <c r="G87" s="5" t="n"/>
      <c r="H87" s="5" t="n"/>
      <c r="I87" s="17" t="n"/>
      <c r="J87" s="10">
        <f>IF($A87="","",SUMIFS('Actions'!$M$5:$M$204,'Actions'!$B$5:$B$204,$A87))</f>
        <v/>
      </c>
      <c r="K87" s="10">
        <f>IF($I87="","",$I87-$J87)</f>
        <v/>
      </c>
      <c r="L87" s="18" t="n"/>
    </row>
    <row r="88" ht="22" customHeight="1">
      <c r="A88" s="5" t="n"/>
      <c r="B88" s="5" t="n"/>
      <c r="C88" s="5" t="n"/>
      <c r="D88" s="5" t="n"/>
      <c r="E88" s="16" t="n"/>
      <c r="F88" s="16" t="n"/>
      <c r="G88" s="5" t="n"/>
      <c r="H88" s="5" t="n"/>
      <c r="I88" s="17" t="n"/>
      <c r="J88" s="15">
        <f>IF($A88="","",SUMIFS('Actions'!$M$5:$M$204,'Actions'!$B$5:$B$204,$A88))</f>
        <v/>
      </c>
      <c r="K88" s="15">
        <f>IF($I88="","",$I88-$J88)</f>
        <v/>
      </c>
      <c r="L88" s="18" t="n"/>
    </row>
    <row r="89" ht="22" customHeight="1">
      <c r="A89" s="5" t="n"/>
      <c r="B89" s="5" t="n"/>
      <c r="C89" s="5" t="n"/>
      <c r="D89" s="5" t="n"/>
      <c r="E89" s="16" t="n"/>
      <c r="F89" s="16" t="n"/>
      <c r="G89" s="5" t="n"/>
      <c r="H89" s="5" t="n"/>
      <c r="I89" s="17" t="n"/>
      <c r="J89" s="10">
        <f>IF($A89="","",SUMIFS('Actions'!$M$5:$M$204,'Actions'!$B$5:$B$204,$A89))</f>
        <v/>
      </c>
      <c r="K89" s="10">
        <f>IF($I89="","",$I89-$J89)</f>
        <v/>
      </c>
      <c r="L89" s="18" t="n"/>
    </row>
    <row r="90" ht="22" customHeight="1">
      <c r="A90" s="5" t="n"/>
      <c r="B90" s="5" t="n"/>
      <c r="C90" s="5" t="n"/>
      <c r="D90" s="5" t="n"/>
      <c r="E90" s="16" t="n"/>
      <c r="F90" s="16" t="n"/>
      <c r="G90" s="5" t="n"/>
      <c r="H90" s="5" t="n"/>
      <c r="I90" s="17" t="n"/>
      <c r="J90" s="15">
        <f>IF($A90="","",SUMIFS('Actions'!$M$5:$M$204,'Actions'!$B$5:$B$204,$A90))</f>
        <v/>
      </c>
      <c r="K90" s="15">
        <f>IF($I90="","",$I90-$J90)</f>
        <v/>
      </c>
      <c r="L90" s="18" t="n"/>
    </row>
    <row r="91" ht="22" customHeight="1">
      <c r="A91" s="5" t="n"/>
      <c r="B91" s="5" t="n"/>
      <c r="C91" s="5" t="n"/>
      <c r="D91" s="5" t="n"/>
      <c r="E91" s="16" t="n"/>
      <c r="F91" s="16" t="n"/>
      <c r="G91" s="5" t="n"/>
      <c r="H91" s="5" t="n"/>
      <c r="I91" s="17" t="n"/>
      <c r="J91" s="10">
        <f>IF($A91="","",SUMIFS('Actions'!$M$5:$M$204,'Actions'!$B$5:$B$204,$A91))</f>
        <v/>
      </c>
      <c r="K91" s="10">
        <f>IF($I91="","",$I91-$J91)</f>
        <v/>
      </c>
      <c r="L91" s="18" t="n"/>
    </row>
    <row r="92" ht="22" customHeight="1">
      <c r="A92" s="5" t="n"/>
      <c r="B92" s="5" t="n"/>
      <c r="C92" s="5" t="n"/>
      <c r="D92" s="5" t="n"/>
      <c r="E92" s="16" t="n"/>
      <c r="F92" s="16" t="n"/>
      <c r="G92" s="5" t="n"/>
      <c r="H92" s="5" t="n"/>
      <c r="I92" s="17" t="n"/>
      <c r="J92" s="15">
        <f>IF($A92="","",SUMIFS('Actions'!$M$5:$M$204,'Actions'!$B$5:$B$204,$A92))</f>
        <v/>
      </c>
      <c r="K92" s="15">
        <f>IF($I92="","",$I92-$J92)</f>
        <v/>
      </c>
      <c r="L92" s="18" t="n"/>
    </row>
    <row r="93" ht="22" customHeight="1">
      <c r="A93" s="5" t="n"/>
      <c r="B93" s="5" t="n"/>
      <c r="C93" s="5" t="n"/>
      <c r="D93" s="5" t="n"/>
      <c r="E93" s="16" t="n"/>
      <c r="F93" s="16" t="n"/>
      <c r="G93" s="5" t="n"/>
      <c r="H93" s="5" t="n"/>
      <c r="I93" s="17" t="n"/>
      <c r="J93" s="10">
        <f>IF($A93="","",SUMIFS('Actions'!$M$5:$M$204,'Actions'!$B$5:$B$204,$A93))</f>
        <v/>
      </c>
      <c r="K93" s="10">
        <f>IF($I93="","",$I93-$J93)</f>
        <v/>
      </c>
      <c r="L93" s="18" t="n"/>
    </row>
    <row r="94" ht="22" customHeight="1">
      <c r="A94" s="5" t="n"/>
      <c r="B94" s="5" t="n"/>
      <c r="C94" s="5" t="n"/>
      <c r="D94" s="5" t="n"/>
      <c r="E94" s="16" t="n"/>
      <c r="F94" s="16" t="n"/>
      <c r="G94" s="5" t="n"/>
      <c r="H94" s="5" t="n"/>
      <c r="I94" s="17" t="n"/>
      <c r="J94" s="15">
        <f>IF($A94="","",SUMIFS('Actions'!$M$5:$M$204,'Actions'!$B$5:$B$204,$A94))</f>
        <v/>
      </c>
      <c r="K94" s="15">
        <f>IF($I94="","",$I94-$J94)</f>
        <v/>
      </c>
      <c r="L94" s="18" t="n"/>
    </row>
    <row r="95" ht="22" customHeight="1">
      <c r="A95" s="5" t="n"/>
      <c r="B95" s="5" t="n"/>
      <c r="C95" s="5" t="n"/>
      <c r="D95" s="5" t="n"/>
      <c r="E95" s="16" t="n"/>
      <c r="F95" s="16" t="n"/>
      <c r="G95" s="5" t="n"/>
      <c r="H95" s="5" t="n"/>
      <c r="I95" s="17" t="n"/>
      <c r="J95" s="10">
        <f>IF($A95="","",SUMIFS('Actions'!$M$5:$M$204,'Actions'!$B$5:$B$204,$A95))</f>
        <v/>
      </c>
      <c r="K95" s="10">
        <f>IF($I95="","",$I95-$J95)</f>
        <v/>
      </c>
      <c r="L95" s="18" t="n"/>
    </row>
    <row r="96" ht="22" customHeight="1">
      <c r="A96" s="5" t="n"/>
      <c r="B96" s="5" t="n"/>
      <c r="C96" s="5" t="n"/>
      <c r="D96" s="5" t="n"/>
      <c r="E96" s="16" t="n"/>
      <c r="F96" s="16" t="n"/>
      <c r="G96" s="5" t="n"/>
      <c r="H96" s="5" t="n"/>
      <c r="I96" s="17" t="n"/>
      <c r="J96" s="15">
        <f>IF($A96="","",SUMIFS('Actions'!$M$5:$M$204,'Actions'!$B$5:$B$204,$A96))</f>
        <v/>
      </c>
      <c r="K96" s="15">
        <f>IF($I96="","",$I96-$J96)</f>
        <v/>
      </c>
      <c r="L96" s="18" t="n"/>
    </row>
    <row r="97" ht="22" customHeight="1">
      <c r="A97" s="5" t="n"/>
      <c r="B97" s="5" t="n"/>
      <c r="C97" s="5" t="n"/>
      <c r="D97" s="5" t="n"/>
      <c r="E97" s="16" t="n"/>
      <c r="F97" s="16" t="n"/>
      <c r="G97" s="5" t="n"/>
      <c r="H97" s="5" t="n"/>
      <c r="I97" s="17" t="n"/>
      <c r="J97" s="10">
        <f>IF($A97="","",SUMIFS('Actions'!$M$5:$M$204,'Actions'!$B$5:$B$204,$A97))</f>
        <v/>
      </c>
      <c r="K97" s="10">
        <f>IF($I97="","",$I97-$J97)</f>
        <v/>
      </c>
      <c r="L97" s="18" t="n"/>
    </row>
    <row r="98" ht="22" customHeight="1">
      <c r="A98" s="5" t="n"/>
      <c r="B98" s="5" t="n"/>
      <c r="C98" s="5" t="n"/>
      <c r="D98" s="5" t="n"/>
      <c r="E98" s="16" t="n"/>
      <c r="F98" s="16" t="n"/>
      <c r="G98" s="5" t="n"/>
      <c r="H98" s="5" t="n"/>
      <c r="I98" s="17" t="n"/>
      <c r="J98" s="15">
        <f>IF($A98="","",SUMIFS('Actions'!$M$5:$M$204,'Actions'!$B$5:$B$204,$A98))</f>
        <v/>
      </c>
      <c r="K98" s="15">
        <f>IF($I98="","",$I98-$J98)</f>
        <v/>
      </c>
      <c r="L98" s="18" t="n"/>
    </row>
    <row r="99" ht="22" customHeight="1">
      <c r="A99" s="5" t="n"/>
      <c r="B99" s="5" t="n"/>
      <c r="C99" s="5" t="n"/>
      <c r="D99" s="5" t="n"/>
      <c r="E99" s="16" t="n"/>
      <c r="F99" s="16" t="n"/>
      <c r="G99" s="5" t="n"/>
      <c r="H99" s="5" t="n"/>
      <c r="I99" s="17" t="n"/>
      <c r="J99" s="10">
        <f>IF($A99="","",SUMIFS('Actions'!$M$5:$M$204,'Actions'!$B$5:$B$204,$A99))</f>
        <v/>
      </c>
      <c r="K99" s="10">
        <f>IF($I99="","",$I99-$J99)</f>
        <v/>
      </c>
      <c r="L99" s="18" t="n"/>
    </row>
    <row r="100" ht="22" customHeight="1">
      <c r="A100" s="5" t="n"/>
      <c r="B100" s="5" t="n"/>
      <c r="C100" s="5" t="n"/>
      <c r="D100" s="5" t="n"/>
      <c r="E100" s="16" t="n"/>
      <c r="F100" s="16" t="n"/>
      <c r="G100" s="5" t="n"/>
      <c r="H100" s="5" t="n"/>
      <c r="I100" s="17" t="n"/>
      <c r="J100" s="15">
        <f>IF($A100="","",SUMIFS('Actions'!$M$5:$M$204,'Actions'!$B$5:$B$204,$A100))</f>
        <v/>
      </c>
      <c r="K100" s="15">
        <f>IF($I100="","",$I100-$J100)</f>
        <v/>
      </c>
      <c r="L100" s="18" t="n"/>
    </row>
    <row r="101" ht="22" customHeight="1">
      <c r="A101" s="5" t="n"/>
      <c r="B101" s="5" t="n"/>
      <c r="C101" s="5" t="n"/>
      <c r="D101" s="5" t="n"/>
      <c r="E101" s="16" t="n"/>
      <c r="F101" s="16" t="n"/>
      <c r="G101" s="5" t="n"/>
      <c r="H101" s="5" t="n"/>
      <c r="I101" s="17" t="n"/>
      <c r="J101" s="10">
        <f>IF($A101="","",SUMIFS('Actions'!$M$5:$M$204,'Actions'!$B$5:$B$204,$A101))</f>
        <v/>
      </c>
      <c r="K101" s="10">
        <f>IF($I101="","",$I101-$J101)</f>
        <v/>
      </c>
      <c r="L101" s="18" t="n"/>
    </row>
    <row r="102" ht="22" customHeight="1">
      <c r="A102" s="5" t="n"/>
      <c r="B102" s="5" t="n"/>
      <c r="C102" s="5" t="n"/>
      <c r="D102" s="5" t="n"/>
      <c r="E102" s="16" t="n"/>
      <c r="F102" s="16" t="n"/>
      <c r="G102" s="5" t="n"/>
      <c r="H102" s="5" t="n"/>
      <c r="I102" s="17" t="n"/>
      <c r="J102" s="15">
        <f>IF($A102="","",SUMIFS('Actions'!$M$5:$M$204,'Actions'!$B$5:$B$204,$A102))</f>
        <v/>
      </c>
      <c r="K102" s="15">
        <f>IF($I102="","",$I102-$J102)</f>
        <v/>
      </c>
      <c r="L102" s="18" t="n"/>
    </row>
    <row r="103" ht="22" customHeight="1">
      <c r="A103" s="5" t="n"/>
      <c r="B103" s="5" t="n"/>
      <c r="C103" s="5" t="n"/>
      <c r="D103" s="5" t="n"/>
      <c r="E103" s="16" t="n"/>
      <c r="F103" s="16" t="n"/>
      <c r="G103" s="5" t="n"/>
      <c r="H103" s="5" t="n"/>
      <c r="I103" s="17" t="n"/>
      <c r="J103" s="10">
        <f>IF($A103="","",SUMIFS('Actions'!$M$5:$M$204,'Actions'!$B$5:$B$204,$A103))</f>
        <v/>
      </c>
      <c r="K103" s="10">
        <f>IF($I103="","",$I103-$J103)</f>
        <v/>
      </c>
      <c r="L103" s="18" t="n"/>
    </row>
    <row r="104" ht="22" customHeight="1">
      <c r="A104" s="5" t="n"/>
      <c r="B104" s="5" t="n"/>
      <c r="C104" s="5" t="n"/>
      <c r="D104" s="5" t="n"/>
      <c r="E104" s="16" t="n"/>
      <c r="F104" s="16" t="n"/>
      <c r="G104" s="5" t="n"/>
      <c r="H104" s="5" t="n"/>
      <c r="I104" s="17" t="n"/>
      <c r="J104" s="15">
        <f>IF($A104="","",SUMIFS('Actions'!$M$5:$M$204,'Actions'!$B$5:$B$204,$A104))</f>
        <v/>
      </c>
      <c r="K104" s="15">
        <f>IF($I104="","",$I104-$J104)</f>
        <v/>
      </c>
      <c r="L104" s="18" t="n"/>
    </row>
  </sheetData>
  <autoFilter ref="A4:L104"/>
  <mergeCells count="1">
    <mergeCell ref="A1:L1"/>
  </mergeCells>
  <conditionalFormatting sqref="A5:A104">
    <cfRule type="expression" priority="1" dxfId="0">
      <formula>=AND($A5&lt;&gt;"",COUNTIF($A$5:$A$104,$A5)&gt;1)</formula>
    </cfRule>
  </conditionalFormatting>
  <conditionalFormatting sqref="E5:F104">
    <cfRule type="expression" priority="2" dxfId="0">
      <formula>=AND($E5&lt;&gt;"",$F5&lt;&gt;"",$F5&lt;$E5)</formula>
    </cfRule>
  </conditionalFormatting>
  <conditionalFormatting sqref="H5:H104">
    <cfRule type="expression" priority="3" dxfId="1">
      <formula>=$H5="Bloqué"</formula>
    </cfRule>
    <cfRule type="expression" priority="4" dxfId="2">
      <formula>=$H5="Terminé"</formula>
    </cfRule>
  </conditionalFormatting>
  <conditionalFormatting sqref="K5:K104">
    <cfRule type="expression" priority="5" dxfId="3">
      <formula>=AND($I5&lt;&gt;"",$K5&lt;0)</formula>
    </cfRule>
  </conditionalFormatting>
  <dataValidations count="5">
    <dataValidation sqref="A5:A104" showDropDown="0" showInputMessage="0" showErrorMessage="1" allowBlank="0" errorTitle="ID événement non valide" error="L’ID événement est obligatoire et doit être unique." type="custom">
      <formula1>=AND(A5&lt;&gt;"",COUNTIF($A$5:$A$104,A5)=1)</formula1>
    </dataValidation>
    <dataValidation sqref="C5:C104" showDropDown="0" showInputMessage="0" showErrorMessage="1" allowBlank="0" errorTitle="Type non valide" error="Choisissez un type proposé dans la liste." type="list">
      <formula1>=INDIRECT("Paramètres!$C$5:$C$9")</formula1>
    </dataValidation>
    <dataValidation sqref="H5:H104" showDropDown="0" showInputMessage="0" showErrorMessage="1" allowBlank="0" errorTitle="Statut non valide" error="Choisissez un statut proposé dans la liste." type="list">
      <formula1>=INDIRECT("Paramètres!$A$5:$A$10")</formula1>
    </dataValidation>
    <dataValidation sqref="F5:F104" showDropDown="0" showInputMessage="0" showErrorMessage="1" allowBlank="0" errorTitle="Période inversée" error="La date de fin doit être vide ou postérieure ou égale à la date de début." type="custom">
      <formula1>=OR(F5="",E5="",F5&gt;=E5)</formula1>
    </dataValidation>
    <dataValidation sqref="I5:I104" showDropDown="0" showInputMessage="0" showErrorMessage="1" allowBlank="0" errorTitle="Budget non valide" error="Le budget prévu doit être supérieur ou égal à zéro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R2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8" customWidth="1" min="3" max="3"/>
    <col width="31" customWidth="1" min="4" max="4"/>
    <col width="13" customWidth="1" min="5" max="5"/>
    <col width="13" customWidth="1" min="6" max="6"/>
    <col width="16" customWidth="1" min="7" max="7"/>
    <col width="13" customWidth="1" min="8" max="8"/>
    <col width="17" customWidth="1" min="9" max="9"/>
    <col width="20" customWidth="1" min="10" max="10"/>
    <col width="24" customWidth="1" min="11" max="11"/>
    <col width="18" customWidth="1" min="12" max="12"/>
    <col width="17" customWidth="1" min="13" max="13"/>
    <col width="15" customWidth="1" min="14" max="14"/>
    <col width="17" customWidth="1" min="15" max="15"/>
    <col width="18" customWidth="1" min="16" max="16"/>
    <col width="17" customWidth="1" min="17" max="17"/>
    <col width="19" customWidth="1" min="18" max="18"/>
  </cols>
  <sheetData>
    <row r="1" ht="30" customHeight="1">
      <c r="A1" s="1" t="inlineStr">
        <is>
          <t>Planning détaillé des actions</t>
        </is>
      </c>
    </row>
    <row r="2">
      <c r="A2" s="3" t="inlineStr">
        <is>
          <t>Planification opérationnelle fictive avec contrôles de période, de retard et de chevauchement des ressources.</t>
        </is>
      </c>
    </row>
    <row r="3">
      <c r="A3" s="3" t="inlineStr">
        <is>
          <t>Cellules jaunes : saisie modifiable.</t>
        </is>
      </c>
    </row>
    <row r="4" ht="32" customHeight="1">
      <c r="A4" s="4" t="inlineStr">
        <is>
          <t>ID action</t>
        </is>
      </c>
      <c r="B4" s="4" t="inlineStr">
        <is>
          <t>ID événement</t>
        </is>
      </c>
      <c r="C4" s="4" t="inlineStr">
        <is>
          <t>Phase</t>
        </is>
      </c>
      <c r="D4" s="4" t="inlineStr">
        <is>
          <t>Action</t>
        </is>
      </c>
      <c r="E4" s="4" t="inlineStr">
        <is>
          <t>Début</t>
        </is>
      </c>
      <c r="F4" s="4" t="inlineStr">
        <is>
          <t>Fin</t>
        </is>
      </c>
      <c r="G4" s="4" t="inlineStr">
        <is>
          <t>Durée en jours</t>
        </is>
      </c>
      <c r="H4" s="4" t="inlineStr">
        <is>
          <t>Priorité</t>
        </is>
      </c>
      <c r="I4" s="4" t="inlineStr">
        <is>
          <t>Statut</t>
        </is>
      </c>
      <c r="J4" s="4" t="inlineStr">
        <is>
          <t>Rôle affecté</t>
        </is>
      </c>
      <c r="K4" s="4" t="inlineStr">
        <is>
          <t>Ressource</t>
        </is>
      </c>
      <c r="L4" s="4" t="inlineStr">
        <is>
          <t>Charge prévue (h)</t>
        </is>
      </c>
      <c r="M4" s="4" t="inlineStr">
        <is>
          <t>Montant prévu</t>
        </is>
      </c>
      <c r="N4" s="4" t="inlineStr">
        <is>
          <t>Avancement</t>
        </is>
      </c>
      <c r="O4" s="4" t="inlineStr">
        <is>
          <t>ID dépendance</t>
        </is>
      </c>
      <c r="P4" s="4" t="inlineStr">
        <is>
          <t>Alerte période</t>
        </is>
      </c>
      <c r="Q4" s="4" t="inlineStr">
        <is>
          <t>Alerte retard</t>
        </is>
      </c>
      <c r="R4" s="4" t="inlineStr">
        <is>
          <t>Alerte ressource</t>
        </is>
      </c>
    </row>
    <row r="5" ht="22" customHeight="1">
      <c r="A5" s="5" t="inlineStr">
        <is>
          <t>ACT-001</t>
        </is>
      </c>
      <c r="B5" s="5" t="inlineStr">
        <is>
          <t>EVT-001</t>
        </is>
      </c>
      <c r="C5" s="5" t="inlineStr">
        <is>
          <t>Cadrage</t>
        </is>
      </c>
      <c r="D5" s="18" t="inlineStr">
        <is>
          <t>Cadrage</t>
        </is>
      </c>
      <c r="E5" s="16" t="n">
        <v>46279</v>
      </c>
      <c r="F5" s="16" t="n">
        <v>46280</v>
      </c>
      <c r="G5" s="8">
        <f>IF(OR($E5="",$F5=""),"",$F5-$E5+1)</f>
        <v/>
      </c>
      <c r="H5" s="5" t="inlineStr">
        <is>
          <t>Haute</t>
        </is>
      </c>
      <c r="I5" s="5" t="inlineStr">
        <is>
          <t>Terminé</t>
        </is>
      </c>
      <c r="J5" s="5" t="inlineStr">
        <is>
          <t>Coordination</t>
        </is>
      </c>
      <c r="K5" s="5" t="inlineStr">
        <is>
          <t>Dossier Atlas fictif</t>
        </is>
      </c>
      <c r="L5" s="25" t="n">
        <v>12</v>
      </c>
      <c r="M5" s="17" t="n">
        <v>600</v>
      </c>
      <c r="N5" s="20" t="n">
        <v>1</v>
      </c>
      <c r="O5" s="5" t="inlineStr"/>
      <c r="P5" s="21">
        <f>IF(OR($B5="",$E5="",$F5=""),"",IFERROR(IF(OR($E5&lt;_xlfn.XLOOKUP($B5,'Événements'!$A$5:$A$104,'Événements'!$E$5:$E$104),$F5&gt;_xlfn.XLOOKUP($B5,'Événements'!$A$5:$A$104,'Événements'!$F$5:$F$104)),"Hors période",""),"ID inconnu"))</f>
        <v/>
      </c>
      <c r="Q5" s="21">
        <f>IF(OR($F5="",$I5="Terminé",$I5="Annulé"),"",IF($F5&lt;Paramètres!$B$2,"En retard",""))</f>
        <v/>
      </c>
      <c r="R5" s="21">
        <f>IF(OR($K5="",$E5="",$F5=""),"",IF(COUNTIFS('Actions'!$K$5:$K$204,$K5,'Actions'!$E$5:$E$204,"&lt;="&amp;$F5,'Actions'!$F$5:$F$204,"&gt;="&amp;$E5)&gt;1,"Conflit",""))</f>
        <v/>
      </c>
    </row>
    <row r="6" ht="22" customHeight="1">
      <c r="A6" s="5" t="inlineStr">
        <is>
          <t>ACT-002</t>
        </is>
      </c>
      <c r="B6" s="5" t="inlineStr">
        <is>
          <t>EVT-001</t>
        </is>
      </c>
      <c r="C6" s="5" t="inlineStr">
        <is>
          <t>Logistique</t>
        </is>
      </c>
      <c r="D6" s="18" t="inlineStr">
        <is>
          <t>Réservation d’espace interne</t>
        </is>
      </c>
      <c r="E6" s="16" t="n">
        <v>46280</v>
      </c>
      <c r="F6" s="16" t="n">
        <v>46281</v>
      </c>
      <c r="G6" s="13">
        <f>IF(OR($E6="",$F6=""),"",$F6-$E6+1)</f>
        <v/>
      </c>
      <c r="H6" s="5" t="inlineStr">
        <is>
          <t>Normale</t>
        </is>
      </c>
      <c r="I6" s="5" t="inlineStr">
        <is>
          <t>En cours</t>
        </is>
      </c>
      <c r="J6" s="5" t="inlineStr">
        <is>
          <t>Logistique</t>
        </is>
      </c>
      <c r="K6" s="5" t="inlineStr">
        <is>
          <t>Salle Comète fictive</t>
        </is>
      </c>
      <c r="L6" s="25" t="n">
        <v>16</v>
      </c>
      <c r="M6" s="17" t="n">
        <v>1200</v>
      </c>
      <c r="N6" s="20" t="n">
        <v>0.6</v>
      </c>
      <c r="O6" s="5" t="inlineStr">
        <is>
          <t>ACT-001</t>
        </is>
      </c>
      <c r="P6" s="22">
        <f>IF(OR($B6="",$E6="",$F6=""),"",IFERROR(IF(OR($E6&lt;_xlfn.XLOOKUP($B6,'Événements'!$A$5:$A$104,'Événements'!$E$5:$E$104),$F6&gt;_xlfn.XLOOKUP($B6,'Événements'!$A$5:$A$104,'Événements'!$F$5:$F$104)),"Hors période",""),"ID inconnu"))</f>
        <v/>
      </c>
      <c r="Q6" s="22">
        <f>IF(OR($F6="",$I6="Terminé",$I6="Annulé"),"",IF($F6&lt;Paramètres!$B$2,"En retard",""))</f>
        <v/>
      </c>
      <c r="R6" s="22">
        <f>IF(OR($K6="",$E6="",$F6=""),"",IF(COUNTIFS('Actions'!$K$5:$K$204,$K6,'Actions'!$E$5:$E$204,"&lt;="&amp;$F6,'Actions'!$F$5:$F$204,"&gt;="&amp;$E6)&gt;1,"Conflit",""))</f>
        <v/>
      </c>
    </row>
    <row r="7" ht="22" customHeight="1">
      <c r="A7" s="5" t="inlineStr">
        <is>
          <t>ACT-003</t>
        </is>
      </c>
      <c r="B7" s="5" t="inlineStr">
        <is>
          <t>EVT-001</t>
        </is>
      </c>
      <c r="C7" s="5" t="inlineStr">
        <is>
          <t>Préparation</t>
        </is>
      </c>
      <c r="D7" s="18" t="inlineStr">
        <is>
          <t>Programme</t>
        </is>
      </c>
      <c r="E7" s="16" t="n">
        <v>46281</v>
      </c>
      <c r="F7" s="16" t="n">
        <v>46283</v>
      </c>
      <c r="G7" s="8">
        <f>IF(OR($E7="",$F7=""),"",$F7-$E7+1)</f>
        <v/>
      </c>
      <c r="H7" s="5" t="inlineStr">
        <is>
          <t>Critique</t>
        </is>
      </c>
      <c r="I7" s="5" t="inlineStr">
        <is>
          <t>Bloqué</t>
        </is>
      </c>
      <c r="J7" s="5" t="inlineStr">
        <is>
          <t>Coordination</t>
        </is>
      </c>
      <c r="K7" s="5" t="inlineStr">
        <is>
          <t>Salle Comète fictive</t>
        </is>
      </c>
      <c r="L7" s="25" t="n">
        <v>20</v>
      </c>
      <c r="M7" s="17" t="n">
        <v>900</v>
      </c>
      <c r="N7" s="20" t="n">
        <v>0.3</v>
      </c>
      <c r="O7" s="5" t="inlineStr">
        <is>
          <t>ACT-002</t>
        </is>
      </c>
      <c r="P7" s="21">
        <f>IF(OR($B7="",$E7="",$F7=""),"",IFERROR(IF(OR($E7&lt;_xlfn.XLOOKUP($B7,'Événements'!$A$5:$A$104,'Événements'!$E$5:$E$104),$F7&gt;_xlfn.XLOOKUP($B7,'Événements'!$A$5:$A$104,'Événements'!$F$5:$F$104)),"Hors période",""),"ID inconnu"))</f>
        <v/>
      </c>
      <c r="Q7" s="21">
        <f>IF(OR($F7="",$I7="Terminé",$I7="Annulé"),"",IF($F7&lt;Paramètres!$B$2,"En retard",""))</f>
        <v/>
      </c>
      <c r="R7" s="21">
        <f>IF(OR($K7="",$E7="",$F7=""),"",IF(COUNTIFS('Actions'!$K$5:$K$204,$K7,'Actions'!$E$5:$E$204,"&lt;="&amp;$F7,'Actions'!$F$5:$F$204,"&gt;="&amp;$E7)&gt;1,"Conflit",""))</f>
        <v/>
      </c>
    </row>
    <row r="8" ht="22" customHeight="1">
      <c r="A8" s="5" t="inlineStr">
        <is>
          <t>ACT-004</t>
        </is>
      </c>
      <c r="B8" s="5" t="inlineStr">
        <is>
          <t>EVT-001</t>
        </is>
      </c>
      <c r="C8" s="5" t="inlineStr">
        <is>
          <t>Communication</t>
        </is>
      </c>
      <c r="D8" s="18" t="inlineStr">
        <is>
          <t>Support visuel</t>
        </is>
      </c>
      <c r="E8" s="16" t="n">
        <v>46283</v>
      </c>
      <c r="F8" s="16" t="n">
        <v>46284</v>
      </c>
      <c r="G8" s="13">
        <f>IF(OR($E8="",$F8=""),"",$F8-$E8+1)</f>
        <v/>
      </c>
      <c r="H8" s="5" t="inlineStr">
        <is>
          <t>Haute</t>
        </is>
      </c>
      <c r="I8" s="5" t="inlineStr">
        <is>
          <t>Planifié</t>
        </is>
      </c>
      <c r="J8" s="5" t="inlineStr">
        <is>
          <t>Communication</t>
        </is>
      </c>
      <c r="K8" s="5" t="inlineStr">
        <is>
          <t>Studio interne fictif</t>
        </is>
      </c>
      <c r="L8" s="25" t="n">
        <v>14</v>
      </c>
      <c r="M8" s="17" t="n">
        <v>800</v>
      </c>
      <c r="N8" s="20" t="n">
        <v>0</v>
      </c>
      <c r="O8" s="5" t="inlineStr">
        <is>
          <t>ACT-003</t>
        </is>
      </c>
      <c r="P8" s="22">
        <f>IF(OR($B8="",$E8="",$F8=""),"",IFERROR(IF(OR($E8&lt;_xlfn.XLOOKUP($B8,'Événements'!$A$5:$A$104,'Événements'!$E$5:$E$104),$F8&gt;_xlfn.XLOOKUP($B8,'Événements'!$A$5:$A$104,'Événements'!$F$5:$F$104)),"Hors période",""),"ID inconnu"))</f>
        <v/>
      </c>
      <c r="Q8" s="22">
        <f>IF(OR($F8="",$I8="Terminé",$I8="Annulé"),"",IF($F8&lt;Paramètres!$B$2,"En retard",""))</f>
        <v/>
      </c>
      <c r="R8" s="22">
        <f>IF(OR($K8="",$E8="",$F8=""),"",IF(COUNTIFS('Actions'!$K$5:$K$204,$K8,'Actions'!$E$5:$E$204,"&lt;="&amp;$F8,'Actions'!$F$5:$F$204,"&gt;="&amp;$E8)&gt;1,"Conflit",""))</f>
        <v/>
      </c>
    </row>
    <row r="9" ht="22" customHeight="1">
      <c r="A9" s="5" t="inlineStr">
        <is>
          <t>ACT-005</t>
        </is>
      </c>
      <c r="B9" s="5" t="inlineStr">
        <is>
          <t>EVT-002</t>
        </is>
      </c>
      <c r="C9" s="5" t="inlineStr">
        <is>
          <t>Logistique</t>
        </is>
      </c>
      <c r="D9" s="18" t="inlineStr">
        <is>
          <t>Test matériel</t>
        </is>
      </c>
      <c r="E9" s="16" t="n">
        <v>46293</v>
      </c>
      <c r="F9" s="16" t="n">
        <v>46294</v>
      </c>
      <c r="G9" s="8">
        <f>IF(OR($E9="",$F9=""),"",$F9-$E9+1)</f>
        <v/>
      </c>
      <c r="H9" s="5" t="inlineStr">
        <is>
          <t>Haute</t>
        </is>
      </c>
      <c r="I9" s="5" t="inlineStr">
        <is>
          <t>En cours</t>
        </is>
      </c>
      <c r="J9" s="5" t="inlineStr">
        <is>
          <t>Technique</t>
        </is>
      </c>
      <c r="K9" s="5" t="inlineStr">
        <is>
          <t>Kit audiovisuel fictif</t>
        </is>
      </c>
      <c r="L9" s="25" t="n">
        <v>10</v>
      </c>
      <c r="M9" s="17" t="n">
        <v>700</v>
      </c>
      <c r="N9" s="20" t="n">
        <v>0.5</v>
      </c>
      <c r="O9" s="5" t="inlineStr"/>
      <c r="P9" s="21">
        <f>IF(OR($B9="",$E9="",$F9=""),"",IFERROR(IF(OR($E9&lt;_xlfn.XLOOKUP($B9,'Événements'!$A$5:$A$104,'Événements'!$E$5:$E$104),$F9&gt;_xlfn.XLOOKUP($B9,'Événements'!$A$5:$A$104,'Événements'!$F$5:$F$104)),"Hors période",""),"ID inconnu"))</f>
        <v/>
      </c>
      <c r="Q9" s="21">
        <f>IF(OR($F9="",$I9="Terminé",$I9="Annulé"),"",IF($F9&lt;Paramètres!$B$2,"En retard",""))</f>
        <v/>
      </c>
      <c r="R9" s="21">
        <f>IF(OR($K9="",$E9="",$F9=""),"",IF(COUNTIFS('Actions'!$K$5:$K$204,$K9,'Actions'!$E$5:$E$204,"&lt;="&amp;$F9,'Actions'!$F$5:$F$204,"&gt;="&amp;$E9)&gt;1,"Conflit",""))</f>
        <v/>
      </c>
    </row>
    <row r="10" ht="22" customHeight="1">
      <c r="A10" s="5" t="inlineStr">
        <is>
          <t>ACT-006</t>
        </is>
      </c>
      <c r="B10" s="5" t="inlineStr">
        <is>
          <t>EVT-002</t>
        </is>
      </c>
      <c r="C10" s="5" t="inlineStr">
        <is>
          <t>Exploitation</t>
        </is>
      </c>
      <c r="D10" s="18" t="inlineStr">
        <is>
          <t>Accueil</t>
        </is>
      </c>
      <c r="E10" s="16" t="n">
        <v>46294</v>
      </c>
      <c r="F10" s="16" t="n">
        <v>46295</v>
      </c>
      <c r="G10" s="13">
        <f>IF(OR($E10="",$F10=""),"",$F10-$E10+1)</f>
        <v/>
      </c>
      <c r="H10" s="5" t="inlineStr">
        <is>
          <t>Normale</t>
        </is>
      </c>
      <c r="I10" s="5" t="inlineStr">
        <is>
          <t>Planifié</t>
        </is>
      </c>
      <c r="J10" s="5" t="inlineStr">
        <is>
          <t>Accueil</t>
        </is>
      </c>
      <c r="K10" s="5" t="inlineStr">
        <is>
          <t>Point accueil Boréal fictif</t>
        </is>
      </c>
      <c r="L10" s="25" t="n">
        <v>18</v>
      </c>
      <c r="M10" s="17" t="n">
        <v>1100</v>
      </c>
      <c r="N10" s="20" t="n">
        <v>0</v>
      </c>
      <c r="O10" s="5" t="inlineStr">
        <is>
          <t>ACT-005</t>
        </is>
      </c>
      <c r="P10" s="22">
        <f>IF(OR($B10="",$E10="",$F10=""),"",IFERROR(IF(OR($E10&lt;_xlfn.XLOOKUP($B10,'Événements'!$A$5:$A$104,'Événements'!$E$5:$E$104),$F10&gt;_xlfn.XLOOKUP($B10,'Événements'!$A$5:$A$104,'Événements'!$F$5:$F$104)),"Hors période",""),"ID inconnu"))</f>
        <v/>
      </c>
      <c r="Q10" s="22">
        <f>IF(OR($F10="",$I10="Terminé",$I10="Annulé"),"",IF($F10&lt;Paramètres!$B$2,"En retard",""))</f>
        <v/>
      </c>
      <c r="R10" s="22">
        <f>IF(OR($K10="",$E10="",$F10=""),"",IF(COUNTIFS('Actions'!$K$5:$K$204,$K10,'Actions'!$E$5:$E$204,"&lt;="&amp;$F10,'Actions'!$F$5:$F$204,"&gt;="&amp;$E10)&gt;1,"Conflit",""))</f>
        <v/>
      </c>
    </row>
    <row r="11" ht="22" customHeight="1">
      <c r="A11" s="5" t="inlineStr">
        <is>
          <t>ACT-007</t>
        </is>
      </c>
      <c r="B11" s="5" t="inlineStr">
        <is>
          <t>EVT-003</t>
        </is>
      </c>
      <c r="C11" s="5" t="inlineStr">
        <is>
          <t>Clôture</t>
        </is>
      </c>
      <c r="D11" s="18" t="inlineStr">
        <is>
          <t>Bilan</t>
        </is>
      </c>
      <c r="E11" s="16" t="n">
        <v>46317</v>
      </c>
      <c r="F11" s="16" t="n">
        <v>46318</v>
      </c>
      <c r="G11" s="8">
        <f>IF(OR($E11="",$F11=""),"",$F11-$E11+1)</f>
        <v/>
      </c>
      <c r="H11" s="5" t="inlineStr">
        <is>
          <t>Basse</t>
        </is>
      </c>
      <c r="I11" s="5" t="inlineStr">
        <is>
          <t>À planifier</t>
        </is>
      </c>
      <c r="J11" s="5" t="inlineStr">
        <is>
          <t>Coordination</t>
        </is>
      </c>
      <c r="K11" s="5" t="inlineStr">
        <is>
          <t>Dossier Quartz fictif</t>
        </is>
      </c>
      <c r="L11" s="25" t="n">
        <v>8</v>
      </c>
      <c r="M11" s="17" t="n">
        <v>400</v>
      </c>
      <c r="N11" s="20" t="n">
        <v>0</v>
      </c>
      <c r="O11" s="5" t="inlineStr"/>
      <c r="P11" s="21">
        <f>IF(OR($B11="",$E11="",$F11=""),"",IFERROR(IF(OR($E11&lt;_xlfn.XLOOKUP($B11,'Événements'!$A$5:$A$104,'Événements'!$E$5:$E$104),$F11&gt;_xlfn.XLOOKUP($B11,'Événements'!$A$5:$A$104,'Événements'!$F$5:$F$104)),"Hors période",""),"ID inconnu"))</f>
        <v/>
      </c>
      <c r="Q11" s="21">
        <f>IF(OR($F11="",$I11="Terminé",$I11="Annulé"),"",IF($F11&lt;Paramètres!$B$2,"En retard",""))</f>
        <v/>
      </c>
      <c r="R11" s="21">
        <f>IF(OR($K11="",$E11="",$F11=""),"",IF(COUNTIFS('Actions'!$K$5:$K$204,$K11,'Actions'!$E$5:$E$204,"&lt;="&amp;$F11,'Actions'!$F$5:$F$204,"&gt;="&amp;$E11)&gt;1,"Conflit",""))</f>
        <v/>
      </c>
    </row>
    <row r="12" ht="22" customHeight="1">
      <c r="A12" s="5" t="n"/>
      <c r="B12" s="5" t="n"/>
      <c r="C12" s="5" t="n"/>
      <c r="D12" s="18" t="n"/>
      <c r="E12" s="16" t="n"/>
      <c r="F12" s="16" t="n"/>
      <c r="G12" s="13">
        <f>IF(OR($E12="",$F12=""),"",$F12-$E12+1)</f>
        <v/>
      </c>
      <c r="H12" s="5" t="n"/>
      <c r="I12" s="5" t="n"/>
      <c r="J12" s="5" t="n"/>
      <c r="K12" s="5" t="n"/>
      <c r="L12" s="25" t="n"/>
      <c r="M12" s="17" t="n"/>
      <c r="N12" s="20" t="n"/>
      <c r="O12" s="5" t="n"/>
      <c r="P12" s="22">
        <f>IF(OR($B12="",$E12="",$F12=""),"",IFERROR(IF(OR($E12&lt;_xlfn.XLOOKUP($B12,'Événements'!$A$5:$A$104,'Événements'!$E$5:$E$104),$F12&gt;_xlfn.XLOOKUP($B12,'Événements'!$A$5:$A$104,'Événements'!$F$5:$F$104)),"Hors période",""),"ID inconnu"))</f>
        <v/>
      </c>
      <c r="Q12" s="22">
        <f>IF(OR($F12="",$I12="Terminé",$I12="Annulé"),"",IF($F12&lt;Paramètres!$B$2,"En retard",""))</f>
        <v/>
      </c>
      <c r="R12" s="22">
        <f>IF(OR($K12="",$E12="",$F12=""),"",IF(COUNTIFS('Actions'!$K$5:$K$204,$K12,'Actions'!$E$5:$E$204,"&lt;="&amp;$F12,'Actions'!$F$5:$F$204,"&gt;="&amp;$E12)&gt;1,"Conflit",""))</f>
        <v/>
      </c>
    </row>
    <row r="13" ht="22" customHeight="1">
      <c r="A13" s="5" t="n"/>
      <c r="B13" s="5" t="n"/>
      <c r="C13" s="5" t="n"/>
      <c r="D13" s="18" t="n"/>
      <c r="E13" s="16" t="n"/>
      <c r="F13" s="16" t="n"/>
      <c r="G13" s="8">
        <f>IF(OR($E13="",$F13=""),"",$F13-$E13+1)</f>
        <v/>
      </c>
      <c r="H13" s="5" t="n"/>
      <c r="I13" s="5" t="n"/>
      <c r="J13" s="5" t="n"/>
      <c r="K13" s="5" t="n"/>
      <c r="L13" s="25" t="n"/>
      <c r="M13" s="17" t="n"/>
      <c r="N13" s="20" t="n"/>
      <c r="O13" s="5" t="n"/>
      <c r="P13" s="21">
        <f>IF(OR($B13="",$E13="",$F13=""),"",IFERROR(IF(OR($E13&lt;_xlfn.XLOOKUP($B13,'Événements'!$A$5:$A$104,'Événements'!$E$5:$E$104),$F13&gt;_xlfn.XLOOKUP($B13,'Événements'!$A$5:$A$104,'Événements'!$F$5:$F$104)),"Hors période",""),"ID inconnu"))</f>
        <v/>
      </c>
      <c r="Q13" s="21">
        <f>IF(OR($F13="",$I13="Terminé",$I13="Annulé"),"",IF($F13&lt;Paramètres!$B$2,"En retard",""))</f>
        <v/>
      </c>
      <c r="R13" s="21">
        <f>IF(OR($K13="",$E13="",$F13=""),"",IF(COUNTIFS('Actions'!$K$5:$K$204,$K13,'Actions'!$E$5:$E$204,"&lt;="&amp;$F13,'Actions'!$F$5:$F$204,"&gt;="&amp;$E13)&gt;1,"Conflit",""))</f>
        <v/>
      </c>
    </row>
    <row r="14" ht="22" customHeight="1">
      <c r="A14" s="5" t="n"/>
      <c r="B14" s="5" t="n"/>
      <c r="C14" s="5" t="n"/>
      <c r="D14" s="18" t="n"/>
      <c r="E14" s="16" t="n"/>
      <c r="F14" s="16" t="n"/>
      <c r="G14" s="13">
        <f>IF(OR($E14="",$F14=""),"",$F14-$E14+1)</f>
        <v/>
      </c>
      <c r="H14" s="5" t="n"/>
      <c r="I14" s="5" t="n"/>
      <c r="J14" s="5" t="n"/>
      <c r="K14" s="5" t="n"/>
      <c r="L14" s="25" t="n"/>
      <c r="M14" s="17" t="n"/>
      <c r="N14" s="20" t="n"/>
      <c r="O14" s="5" t="n"/>
      <c r="P14" s="22">
        <f>IF(OR($B14="",$E14="",$F14=""),"",IFERROR(IF(OR($E14&lt;_xlfn.XLOOKUP($B14,'Événements'!$A$5:$A$104,'Événements'!$E$5:$E$104),$F14&gt;_xlfn.XLOOKUP($B14,'Événements'!$A$5:$A$104,'Événements'!$F$5:$F$104)),"Hors période",""),"ID inconnu"))</f>
        <v/>
      </c>
      <c r="Q14" s="22">
        <f>IF(OR($F14="",$I14="Terminé",$I14="Annulé"),"",IF($F14&lt;Paramètres!$B$2,"En retard",""))</f>
        <v/>
      </c>
      <c r="R14" s="22">
        <f>IF(OR($K14="",$E14="",$F14=""),"",IF(COUNTIFS('Actions'!$K$5:$K$204,$K14,'Actions'!$E$5:$E$204,"&lt;="&amp;$F14,'Actions'!$F$5:$F$204,"&gt;="&amp;$E14)&gt;1,"Conflit",""))</f>
        <v/>
      </c>
    </row>
    <row r="15" ht="22" customHeight="1">
      <c r="A15" s="5" t="n"/>
      <c r="B15" s="5" t="n"/>
      <c r="C15" s="5" t="n"/>
      <c r="D15" s="18" t="n"/>
      <c r="E15" s="16" t="n"/>
      <c r="F15" s="16" t="n"/>
      <c r="G15" s="8">
        <f>IF(OR($E15="",$F15=""),"",$F15-$E15+1)</f>
        <v/>
      </c>
      <c r="H15" s="5" t="n"/>
      <c r="I15" s="5" t="n"/>
      <c r="J15" s="5" t="n"/>
      <c r="K15" s="5" t="n"/>
      <c r="L15" s="25" t="n"/>
      <c r="M15" s="17" t="n"/>
      <c r="N15" s="20" t="n"/>
      <c r="O15" s="5" t="n"/>
      <c r="P15" s="21">
        <f>IF(OR($B15="",$E15="",$F15=""),"",IFERROR(IF(OR($E15&lt;_xlfn.XLOOKUP($B15,'Événements'!$A$5:$A$104,'Événements'!$E$5:$E$104),$F15&gt;_xlfn.XLOOKUP($B15,'Événements'!$A$5:$A$104,'Événements'!$F$5:$F$104)),"Hors période",""),"ID inconnu"))</f>
        <v/>
      </c>
      <c r="Q15" s="21">
        <f>IF(OR($F15="",$I15="Terminé",$I15="Annulé"),"",IF($F15&lt;Paramètres!$B$2,"En retard",""))</f>
        <v/>
      </c>
      <c r="R15" s="21">
        <f>IF(OR($K15="",$E15="",$F15=""),"",IF(COUNTIFS('Actions'!$K$5:$K$204,$K15,'Actions'!$E$5:$E$204,"&lt;="&amp;$F15,'Actions'!$F$5:$F$204,"&gt;="&amp;$E15)&gt;1,"Conflit",""))</f>
        <v/>
      </c>
    </row>
    <row r="16" ht="22" customHeight="1">
      <c r="A16" s="5" t="n"/>
      <c r="B16" s="5" t="n"/>
      <c r="C16" s="5" t="n"/>
      <c r="D16" s="18" t="n"/>
      <c r="E16" s="16" t="n"/>
      <c r="F16" s="16" t="n"/>
      <c r="G16" s="13">
        <f>IF(OR($E16="",$F16=""),"",$F16-$E16+1)</f>
        <v/>
      </c>
      <c r="H16" s="5" t="n"/>
      <c r="I16" s="5" t="n"/>
      <c r="J16" s="5" t="n"/>
      <c r="K16" s="5" t="n"/>
      <c r="L16" s="25" t="n"/>
      <c r="M16" s="17" t="n"/>
      <c r="N16" s="20" t="n"/>
      <c r="O16" s="5" t="n"/>
      <c r="P16" s="22">
        <f>IF(OR($B16="",$E16="",$F16=""),"",IFERROR(IF(OR($E16&lt;_xlfn.XLOOKUP($B16,'Événements'!$A$5:$A$104,'Événements'!$E$5:$E$104),$F16&gt;_xlfn.XLOOKUP($B16,'Événements'!$A$5:$A$104,'Événements'!$F$5:$F$104)),"Hors période",""),"ID inconnu"))</f>
        <v/>
      </c>
      <c r="Q16" s="22">
        <f>IF(OR($F16="",$I16="Terminé",$I16="Annulé"),"",IF($F16&lt;Paramètres!$B$2,"En retard",""))</f>
        <v/>
      </c>
      <c r="R16" s="22">
        <f>IF(OR($K16="",$E16="",$F16=""),"",IF(COUNTIFS('Actions'!$K$5:$K$204,$K16,'Actions'!$E$5:$E$204,"&lt;="&amp;$F16,'Actions'!$F$5:$F$204,"&gt;="&amp;$E16)&gt;1,"Conflit",""))</f>
        <v/>
      </c>
    </row>
    <row r="17" ht="22" customHeight="1">
      <c r="A17" s="5" t="n"/>
      <c r="B17" s="5" t="n"/>
      <c r="C17" s="5" t="n"/>
      <c r="D17" s="18" t="n"/>
      <c r="E17" s="16" t="n"/>
      <c r="F17" s="16" t="n"/>
      <c r="G17" s="8">
        <f>IF(OR($E17="",$F17=""),"",$F17-$E17+1)</f>
        <v/>
      </c>
      <c r="H17" s="5" t="n"/>
      <c r="I17" s="5" t="n"/>
      <c r="J17" s="5" t="n"/>
      <c r="K17" s="5" t="n"/>
      <c r="L17" s="25" t="n"/>
      <c r="M17" s="17" t="n"/>
      <c r="N17" s="20" t="n"/>
      <c r="O17" s="5" t="n"/>
      <c r="P17" s="21">
        <f>IF(OR($B17="",$E17="",$F17=""),"",IFERROR(IF(OR($E17&lt;_xlfn.XLOOKUP($B17,'Événements'!$A$5:$A$104,'Événements'!$E$5:$E$104),$F17&gt;_xlfn.XLOOKUP($B17,'Événements'!$A$5:$A$104,'Événements'!$F$5:$F$104)),"Hors période",""),"ID inconnu"))</f>
        <v/>
      </c>
      <c r="Q17" s="21">
        <f>IF(OR($F17="",$I17="Terminé",$I17="Annulé"),"",IF($F17&lt;Paramètres!$B$2,"En retard",""))</f>
        <v/>
      </c>
      <c r="R17" s="21">
        <f>IF(OR($K17="",$E17="",$F17=""),"",IF(COUNTIFS('Actions'!$K$5:$K$204,$K17,'Actions'!$E$5:$E$204,"&lt;="&amp;$F17,'Actions'!$F$5:$F$204,"&gt;="&amp;$E17)&gt;1,"Conflit",""))</f>
        <v/>
      </c>
    </row>
    <row r="18" ht="22" customHeight="1">
      <c r="A18" s="5" t="n"/>
      <c r="B18" s="5" t="n"/>
      <c r="C18" s="5" t="n"/>
      <c r="D18" s="18" t="n"/>
      <c r="E18" s="16" t="n"/>
      <c r="F18" s="16" t="n"/>
      <c r="G18" s="13">
        <f>IF(OR($E18="",$F18=""),"",$F18-$E18+1)</f>
        <v/>
      </c>
      <c r="H18" s="5" t="n"/>
      <c r="I18" s="5" t="n"/>
      <c r="J18" s="5" t="n"/>
      <c r="K18" s="5" t="n"/>
      <c r="L18" s="25" t="n"/>
      <c r="M18" s="17" t="n"/>
      <c r="N18" s="20" t="n"/>
      <c r="O18" s="5" t="n"/>
      <c r="P18" s="22">
        <f>IF(OR($B18="",$E18="",$F18=""),"",IFERROR(IF(OR($E18&lt;_xlfn.XLOOKUP($B18,'Événements'!$A$5:$A$104,'Événements'!$E$5:$E$104),$F18&gt;_xlfn.XLOOKUP($B18,'Événements'!$A$5:$A$104,'Événements'!$F$5:$F$104)),"Hors période",""),"ID inconnu"))</f>
        <v/>
      </c>
      <c r="Q18" s="22">
        <f>IF(OR($F18="",$I18="Terminé",$I18="Annulé"),"",IF($F18&lt;Paramètres!$B$2,"En retard",""))</f>
        <v/>
      </c>
      <c r="R18" s="22">
        <f>IF(OR($K18="",$E18="",$F18=""),"",IF(COUNTIFS('Actions'!$K$5:$K$204,$K18,'Actions'!$E$5:$E$204,"&lt;="&amp;$F18,'Actions'!$F$5:$F$204,"&gt;="&amp;$E18)&gt;1,"Conflit",""))</f>
        <v/>
      </c>
    </row>
    <row r="19" ht="22" customHeight="1">
      <c r="A19" s="5" t="n"/>
      <c r="B19" s="5" t="n"/>
      <c r="C19" s="5" t="n"/>
      <c r="D19" s="18" t="n"/>
      <c r="E19" s="16" t="n"/>
      <c r="F19" s="16" t="n"/>
      <c r="G19" s="8">
        <f>IF(OR($E19="",$F19=""),"",$F19-$E19+1)</f>
        <v/>
      </c>
      <c r="H19" s="5" t="n"/>
      <c r="I19" s="5" t="n"/>
      <c r="J19" s="5" t="n"/>
      <c r="K19" s="5" t="n"/>
      <c r="L19" s="25" t="n"/>
      <c r="M19" s="17" t="n"/>
      <c r="N19" s="20" t="n"/>
      <c r="O19" s="5" t="n"/>
      <c r="P19" s="21">
        <f>IF(OR($B19="",$E19="",$F19=""),"",IFERROR(IF(OR($E19&lt;_xlfn.XLOOKUP($B19,'Événements'!$A$5:$A$104,'Événements'!$E$5:$E$104),$F19&gt;_xlfn.XLOOKUP($B19,'Événements'!$A$5:$A$104,'Événements'!$F$5:$F$104)),"Hors période",""),"ID inconnu"))</f>
        <v/>
      </c>
      <c r="Q19" s="21">
        <f>IF(OR($F19="",$I19="Terminé",$I19="Annulé"),"",IF($F19&lt;Paramètres!$B$2,"En retard",""))</f>
        <v/>
      </c>
      <c r="R19" s="21">
        <f>IF(OR($K19="",$E19="",$F19=""),"",IF(COUNTIFS('Actions'!$K$5:$K$204,$K19,'Actions'!$E$5:$E$204,"&lt;="&amp;$F19,'Actions'!$F$5:$F$204,"&gt;="&amp;$E19)&gt;1,"Conflit",""))</f>
        <v/>
      </c>
    </row>
    <row r="20" ht="22" customHeight="1">
      <c r="A20" s="5" t="n"/>
      <c r="B20" s="5" t="n"/>
      <c r="C20" s="5" t="n"/>
      <c r="D20" s="18" t="n"/>
      <c r="E20" s="16" t="n"/>
      <c r="F20" s="16" t="n"/>
      <c r="G20" s="13">
        <f>IF(OR($E20="",$F20=""),"",$F20-$E20+1)</f>
        <v/>
      </c>
      <c r="H20" s="5" t="n"/>
      <c r="I20" s="5" t="n"/>
      <c r="J20" s="5" t="n"/>
      <c r="K20" s="5" t="n"/>
      <c r="L20" s="25" t="n"/>
      <c r="M20" s="17" t="n"/>
      <c r="N20" s="20" t="n"/>
      <c r="O20" s="5" t="n"/>
      <c r="P20" s="22">
        <f>IF(OR($B20="",$E20="",$F20=""),"",IFERROR(IF(OR($E20&lt;_xlfn.XLOOKUP($B20,'Événements'!$A$5:$A$104,'Événements'!$E$5:$E$104),$F20&gt;_xlfn.XLOOKUP($B20,'Événements'!$A$5:$A$104,'Événements'!$F$5:$F$104)),"Hors période",""),"ID inconnu"))</f>
        <v/>
      </c>
      <c r="Q20" s="22">
        <f>IF(OR($F20="",$I20="Terminé",$I20="Annulé"),"",IF($F20&lt;Paramètres!$B$2,"En retard",""))</f>
        <v/>
      </c>
      <c r="R20" s="22">
        <f>IF(OR($K20="",$E20="",$F20=""),"",IF(COUNTIFS('Actions'!$K$5:$K$204,$K20,'Actions'!$E$5:$E$204,"&lt;="&amp;$F20,'Actions'!$F$5:$F$204,"&gt;="&amp;$E20)&gt;1,"Conflit",""))</f>
        <v/>
      </c>
    </row>
    <row r="21" ht="22" customHeight="1">
      <c r="A21" s="5" t="n"/>
      <c r="B21" s="5" t="n"/>
      <c r="C21" s="5" t="n"/>
      <c r="D21" s="18" t="n"/>
      <c r="E21" s="16" t="n"/>
      <c r="F21" s="16" t="n"/>
      <c r="G21" s="8">
        <f>IF(OR($E21="",$F21=""),"",$F21-$E21+1)</f>
        <v/>
      </c>
      <c r="H21" s="5" t="n"/>
      <c r="I21" s="5" t="n"/>
      <c r="J21" s="5" t="n"/>
      <c r="K21" s="5" t="n"/>
      <c r="L21" s="25" t="n"/>
      <c r="M21" s="17" t="n"/>
      <c r="N21" s="20" t="n"/>
      <c r="O21" s="5" t="n"/>
      <c r="P21" s="21">
        <f>IF(OR($B21="",$E21="",$F21=""),"",IFERROR(IF(OR($E21&lt;_xlfn.XLOOKUP($B21,'Événements'!$A$5:$A$104,'Événements'!$E$5:$E$104),$F21&gt;_xlfn.XLOOKUP($B21,'Événements'!$A$5:$A$104,'Événements'!$F$5:$F$104)),"Hors période",""),"ID inconnu"))</f>
        <v/>
      </c>
      <c r="Q21" s="21">
        <f>IF(OR($F21="",$I21="Terminé",$I21="Annulé"),"",IF($F21&lt;Paramètres!$B$2,"En retard",""))</f>
        <v/>
      </c>
      <c r="R21" s="21">
        <f>IF(OR($K21="",$E21="",$F21=""),"",IF(COUNTIFS('Actions'!$K$5:$K$204,$K21,'Actions'!$E$5:$E$204,"&lt;="&amp;$F21,'Actions'!$F$5:$F$204,"&gt;="&amp;$E21)&gt;1,"Conflit",""))</f>
        <v/>
      </c>
    </row>
    <row r="22" ht="22" customHeight="1">
      <c r="A22" s="5" t="n"/>
      <c r="B22" s="5" t="n"/>
      <c r="C22" s="5" t="n"/>
      <c r="D22" s="18" t="n"/>
      <c r="E22" s="16" t="n"/>
      <c r="F22" s="16" t="n"/>
      <c r="G22" s="13">
        <f>IF(OR($E22="",$F22=""),"",$F22-$E22+1)</f>
        <v/>
      </c>
      <c r="H22" s="5" t="n"/>
      <c r="I22" s="5" t="n"/>
      <c r="J22" s="5" t="n"/>
      <c r="K22" s="5" t="n"/>
      <c r="L22" s="25" t="n"/>
      <c r="M22" s="17" t="n"/>
      <c r="N22" s="20" t="n"/>
      <c r="O22" s="5" t="n"/>
      <c r="P22" s="22">
        <f>IF(OR($B22="",$E22="",$F22=""),"",IFERROR(IF(OR($E22&lt;_xlfn.XLOOKUP($B22,'Événements'!$A$5:$A$104,'Événements'!$E$5:$E$104),$F22&gt;_xlfn.XLOOKUP($B22,'Événements'!$A$5:$A$104,'Événements'!$F$5:$F$104)),"Hors période",""),"ID inconnu"))</f>
        <v/>
      </c>
      <c r="Q22" s="22">
        <f>IF(OR($F22="",$I22="Terminé",$I22="Annulé"),"",IF($F22&lt;Paramètres!$B$2,"En retard",""))</f>
        <v/>
      </c>
      <c r="R22" s="22">
        <f>IF(OR($K22="",$E22="",$F22=""),"",IF(COUNTIFS('Actions'!$K$5:$K$204,$K22,'Actions'!$E$5:$E$204,"&lt;="&amp;$F22,'Actions'!$F$5:$F$204,"&gt;="&amp;$E22)&gt;1,"Conflit",""))</f>
        <v/>
      </c>
    </row>
    <row r="23" ht="22" customHeight="1">
      <c r="A23" s="5" t="n"/>
      <c r="B23" s="5" t="n"/>
      <c r="C23" s="5" t="n"/>
      <c r="D23" s="18" t="n"/>
      <c r="E23" s="16" t="n"/>
      <c r="F23" s="16" t="n"/>
      <c r="G23" s="8">
        <f>IF(OR($E23="",$F23=""),"",$F23-$E23+1)</f>
        <v/>
      </c>
      <c r="H23" s="5" t="n"/>
      <c r="I23" s="5" t="n"/>
      <c r="J23" s="5" t="n"/>
      <c r="K23" s="5" t="n"/>
      <c r="L23" s="25" t="n"/>
      <c r="M23" s="17" t="n"/>
      <c r="N23" s="20" t="n"/>
      <c r="O23" s="5" t="n"/>
      <c r="P23" s="21">
        <f>IF(OR($B23="",$E23="",$F23=""),"",IFERROR(IF(OR($E23&lt;_xlfn.XLOOKUP($B23,'Événements'!$A$5:$A$104,'Événements'!$E$5:$E$104),$F23&gt;_xlfn.XLOOKUP($B23,'Événements'!$A$5:$A$104,'Événements'!$F$5:$F$104)),"Hors période",""),"ID inconnu"))</f>
        <v/>
      </c>
      <c r="Q23" s="21">
        <f>IF(OR($F23="",$I23="Terminé",$I23="Annulé"),"",IF($F23&lt;Paramètres!$B$2,"En retard",""))</f>
        <v/>
      </c>
      <c r="R23" s="21">
        <f>IF(OR($K23="",$E23="",$F23=""),"",IF(COUNTIFS('Actions'!$K$5:$K$204,$K23,'Actions'!$E$5:$E$204,"&lt;="&amp;$F23,'Actions'!$F$5:$F$204,"&gt;="&amp;$E23)&gt;1,"Conflit",""))</f>
        <v/>
      </c>
    </row>
    <row r="24" ht="22" customHeight="1">
      <c r="A24" s="5" t="n"/>
      <c r="B24" s="5" t="n"/>
      <c r="C24" s="5" t="n"/>
      <c r="D24" s="18" t="n"/>
      <c r="E24" s="16" t="n"/>
      <c r="F24" s="16" t="n"/>
      <c r="G24" s="13">
        <f>IF(OR($E24="",$F24=""),"",$F24-$E24+1)</f>
        <v/>
      </c>
      <c r="H24" s="5" t="n"/>
      <c r="I24" s="5" t="n"/>
      <c r="J24" s="5" t="n"/>
      <c r="K24" s="5" t="n"/>
      <c r="L24" s="25" t="n"/>
      <c r="M24" s="17" t="n"/>
      <c r="N24" s="20" t="n"/>
      <c r="O24" s="5" t="n"/>
      <c r="P24" s="22">
        <f>IF(OR($B24="",$E24="",$F24=""),"",IFERROR(IF(OR($E24&lt;_xlfn.XLOOKUP($B24,'Événements'!$A$5:$A$104,'Événements'!$E$5:$E$104),$F24&gt;_xlfn.XLOOKUP($B24,'Événements'!$A$5:$A$104,'Événements'!$F$5:$F$104)),"Hors période",""),"ID inconnu"))</f>
        <v/>
      </c>
      <c r="Q24" s="22">
        <f>IF(OR($F24="",$I24="Terminé",$I24="Annulé"),"",IF($F24&lt;Paramètres!$B$2,"En retard",""))</f>
        <v/>
      </c>
      <c r="R24" s="22">
        <f>IF(OR($K24="",$E24="",$F24=""),"",IF(COUNTIFS('Actions'!$K$5:$K$204,$K24,'Actions'!$E$5:$E$204,"&lt;="&amp;$F24,'Actions'!$F$5:$F$204,"&gt;="&amp;$E24)&gt;1,"Conflit",""))</f>
        <v/>
      </c>
    </row>
    <row r="25" ht="22" customHeight="1">
      <c r="A25" s="5" t="n"/>
      <c r="B25" s="5" t="n"/>
      <c r="C25" s="5" t="n"/>
      <c r="D25" s="18" t="n"/>
      <c r="E25" s="16" t="n"/>
      <c r="F25" s="16" t="n"/>
      <c r="G25" s="8">
        <f>IF(OR($E25="",$F25=""),"",$F25-$E25+1)</f>
        <v/>
      </c>
      <c r="H25" s="5" t="n"/>
      <c r="I25" s="5" t="n"/>
      <c r="J25" s="5" t="n"/>
      <c r="K25" s="5" t="n"/>
      <c r="L25" s="25" t="n"/>
      <c r="M25" s="17" t="n"/>
      <c r="N25" s="20" t="n"/>
      <c r="O25" s="5" t="n"/>
      <c r="P25" s="21">
        <f>IF(OR($B25="",$E25="",$F25=""),"",IFERROR(IF(OR($E25&lt;_xlfn.XLOOKUP($B25,'Événements'!$A$5:$A$104,'Événements'!$E$5:$E$104),$F25&gt;_xlfn.XLOOKUP($B25,'Événements'!$A$5:$A$104,'Événements'!$F$5:$F$104)),"Hors période",""),"ID inconnu"))</f>
        <v/>
      </c>
      <c r="Q25" s="21">
        <f>IF(OR($F25="",$I25="Terminé",$I25="Annulé"),"",IF($F25&lt;Paramètres!$B$2,"En retard",""))</f>
        <v/>
      </c>
      <c r="R25" s="21">
        <f>IF(OR($K25="",$E25="",$F25=""),"",IF(COUNTIFS('Actions'!$K$5:$K$204,$K25,'Actions'!$E$5:$E$204,"&lt;="&amp;$F25,'Actions'!$F$5:$F$204,"&gt;="&amp;$E25)&gt;1,"Conflit",""))</f>
        <v/>
      </c>
    </row>
    <row r="26" ht="22" customHeight="1">
      <c r="A26" s="5" t="n"/>
      <c r="B26" s="5" t="n"/>
      <c r="C26" s="5" t="n"/>
      <c r="D26" s="18" t="n"/>
      <c r="E26" s="16" t="n"/>
      <c r="F26" s="16" t="n"/>
      <c r="G26" s="13">
        <f>IF(OR($E26="",$F26=""),"",$F26-$E26+1)</f>
        <v/>
      </c>
      <c r="H26" s="5" t="n"/>
      <c r="I26" s="5" t="n"/>
      <c r="J26" s="5" t="n"/>
      <c r="K26" s="5" t="n"/>
      <c r="L26" s="25" t="n"/>
      <c r="M26" s="17" t="n"/>
      <c r="N26" s="20" t="n"/>
      <c r="O26" s="5" t="n"/>
      <c r="P26" s="22">
        <f>IF(OR($B26="",$E26="",$F26=""),"",IFERROR(IF(OR($E26&lt;_xlfn.XLOOKUP($B26,'Événements'!$A$5:$A$104,'Événements'!$E$5:$E$104),$F26&gt;_xlfn.XLOOKUP($B26,'Événements'!$A$5:$A$104,'Événements'!$F$5:$F$104)),"Hors période",""),"ID inconnu"))</f>
        <v/>
      </c>
      <c r="Q26" s="22">
        <f>IF(OR($F26="",$I26="Terminé",$I26="Annulé"),"",IF($F26&lt;Paramètres!$B$2,"En retard",""))</f>
        <v/>
      </c>
      <c r="R26" s="22">
        <f>IF(OR($K26="",$E26="",$F26=""),"",IF(COUNTIFS('Actions'!$K$5:$K$204,$K26,'Actions'!$E$5:$E$204,"&lt;="&amp;$F26,'Actions'!$F$5:$F$204,"&gt;="&amp;$E26)&gt;1,"Conflit",""))</f>
        <v/>
      </c>
    </row>
    <row r="27" ht="22" customHeight="1">
      <c r="A27" s="5" t="n"/>
      <c r="B27" s="5" t="n"/>
      <c r="C27" s="5" t="n"/>
      <c r="D27" s="18" t="n"/>
      <c r="E27" s="16" t="n"/>
      <c r="F27" s="16" t="n"/>
      <c r="G27" s="8">
        <f>IF(OR($E27="",$F27=""),"",$F27-$E27+1)</f>
        <v/>
      </c>
      <c r="H27" s="5" t="n"/>
      <c r="I27" s="5" t="n"/>
      <c r="J27" s="5" t="n"/>
      <c r="K27" s="5" t="n"/>
      <c r="L27" s="25" t="n"/>
      <c r="M27" s="17" t="n"/>
      <c r="N27" s="20" t="n"/>
      <c r="O27" s="5" t="n"/>
      <c r="P27" s="21">
        <f>IF(OR($B27="",$E27="",$F27=""),"",IFERROR(IF(OR($E27&lt;_xlfn.XLOOKUP($B27,'Événements'!$A$5:$A$104,'Événements'!$E$5:$E$104),$F27&gt;_xlfn.XLOOKUP($B27,'Événements'!$A$5:$A$104,'Événements'!$F$5:$F$104)),"Hors période",""),"ID inconnu"))</f>
        <v/>
      </c>
      <c r="Q27" s="21">
        <f>IF(OR($F27="",$I27="Terminé",$I27="Annulé"),"",IF($F27&lt;Paramètres!$B$2,"En retard",""))</f>
        <v/>
      </c>
      <c r="R27" s="21">
        <f>IF(OR($K27="",$E27="",$F27=""),"",IF(COUNTIFS('Actions'!$K$5:$K$204,$K27,'Actions'!$E$5:$E$204,"&lt;="&amp;$F27,'Actions'!$F$5:$F$204,"&gt;="&amp;$E27)&gt;1,"Conflit",""))</f>
        <v/>
      </c>
    </row>
    <row r="28" ht="22" customHeight="1">
      <c r="A28" s="5" t="n"/>
      <c r="B28" s="5" t="n"/>
      <c r="C28" s="5" t="n"/>
      <c r="D28" s="18" t="n"/>
      <c r="E28" s="16" t="n"/>
      <c r="F28" s="16" t="n"/>
      <c r="G28" s="13">
        <f>IF(OR($E28="",$F28=""),"",$F28-$E28+1)</f>
        <v/>
      </c>
      <c r="H28" s="5" t="n"/>
      <c r="I28" s="5" t="n"/>
      <c r="J28" s="5" t="n"/>
      <c r="K28" s="5" t="n"/>
      <c r="L28" s="25" t="n"/>
      <c r="M28" s="17" t="n"/>
      <c r="N28" s="20" t="n"/>
      <c r="O28" s="5" t="n"/>
      <c r="P28" s="22">
        <f>IF(OR($B28="",$E28="",$F28=""),"",IFERROR(IF(OR($E28&lt;_xlfn.XLOOKUP($B28,'Événements'!$A$5:$A$104,'Événements'!$E$5:$E$104),$F28&gt;_xlfn.XLOOKUP($B28,'Événements'!$A$5:$A$104,'Événements'!$F$5:$F$104)),"Hors période",""),"ID inconnu"))</f>
        <v/>
      </c>
      <c r="Q28" s="22">
        <f>IF(OR($F28="",$I28="Terminé",$I28="Annulé"),"",IF($F28&lt;Paramètres!$B$2,"En retard",""))</f>
        <v/>
      </c>
      <c r="R28" s="22">
        <f>IF(OR($K28="",$E28="",$F28=""),"",IF(COUNTIFS('Actions'!$K$5:$K$204,$K28,'Actions'!$E$5:$E$204,"&lt;="&amp;$F28,'Actions'!$F$5:$F$204,"&gt;="&amp;$E28)&gt;1,"Conflit",""))</f>
        <v/>
      </c>
    </row>
    <row r="29" ht="22" customHeight="1">
      <c r="A29" s="5" t="n"/>
      <c r="B29" s="5" t="n"/>
      <c r="C29" s="5" t="n"/>
      <c r="D29" s="18" t="n"/>
      <c r="E29" s="16" t="n"/>
      <c r="F29" s="16" t="n"/>
      <c r="G29" s="8">
        <f>IF(OR($E29="",$F29=""),"",$F29-$E29+1)</f>
        <v/>
      </c>
      <c r="H29" s="5" t="n"/>
      <c r="I29" s="5" t="n"/>
      <c r="J29" s="5" t="n"/>
      <c r="K29" s="5" t="n"/>
      <c r="L29" s="25" t="n"/>
      <c r="M29" s="17" t="n"/>
      <c r="N29" s="20" t="n"/>
      <c r="O29" s="5" t="n"/>
      <c r="P29" s="21">
        <f>IF(OR($B29="",$E29="",$F29=""),"",IFERROR(IF(OR($E29&lt;_xlfn.XLOOKUP($B29,'Événements'!$A$5:$A$104,'Événements'!$E$5:$E$104),$F29&gt;_xlfn.XLOOKUP($B29,'Événements'!$A$5:$A$104,'Événements'!$F$5:$F$104)),"Hors période",""),"ID inconnu"))</f>
        <v/>
      </c>
      <c r="Q29" s="21">
        <f>IF(OR($F29="",$I29="Terminé",$I29="Annulé"),"",IF($F29&lt;Paramètres!$B$2,"En retard",""))</f>
        <v/>
      </c>
      <c r="R29" s="21">
        <f>IF(OR($K29="",$E29="",$F29=""),"",IF(COUNTIFS('Actions'!$K$5:$K$204,$K29,'Actions'!$E$5:$E$204,"&lt;="&amp;$F29,'Actions'!$F$5:$F$204,"&gt;="&amp;$E29)&gt;1,"Conflit",""))</f>
        <v/>
      </c>
    </row>
    <row r="30" ht="22" customHeight="1">
      <c r="A30" s="5" t="n"/>
      <c r="B30" s="5" t="n"/>
      <c r="C30" s="5" t="n"/>
      <c r="D30" s="18" t="n"/>
      <c r="E30" s="16" t="n"/>
      <c r="F30" s="16" t="n"/>
      <c r="G30" s="13">
        <f>IF(OR($E30="",$F30=""),"",$F30-$E30+1)</f>
        <v/>
      </c>
      <c r="H30" s="5" t="n"/>
      <c r="I30" s="5" t="n"/>
      <c r="J30" s="5" t="n"/>
      <c r="K30" s="5" t="n"/>
      <c r="L30" s="25" t="n"/>
      <c r="M30" s="17" t="n"/>
      <c r="N30" s="20" t="n"/>
      <c r="O30" s="5" t="n"/>
      <c r="P30" s="22">
        <f>IF(OR($B30="",$E30="",$F30=""),"",IFERROR(IF(OR($E30&lt;_xlfn.XLOOKUP($B30,'Événements'!$A$5:$A$104,'Événements'!$E$5:$E$104),$F30&gt;_xlfn.XLOOKUP($B30,'Événements'!$A$5:$A$104,'Événements'!$F$5:$F$104)),"Hors période",""),"ID inconnu"))</f>
        <v/>
      </c>
      <c r="Q30" s="22">
        <f>IF(OR($F30="",$I30="Terminé",$I30="Annulé"),"",IF($F30&lt;Paramètres!$B$2,"En retard",""))</f>
        <v/>
      </c>
      <c r="R30" s="22">
        <f>IF(OR($K30="",$E30="",$F30=""),"",IF(COUNTIFS('Actions'!$K$5:$K$204,$K30,'Actions'!$E$5:$E$204,"&lt;="&amp;$F30,'Actions'!$F$5:$F$204,"&gt;="&amp;$E30)&gt;1,"Conflit",""))</f>
        <v/>
      </c>
    </row>
    <row r="31" ht="22" customHeight="1">
      <c r="A31" s="5" t="n"/>
      <c r="B31" s="5" t="n"/>
      <c r="C31" s="5" t="n"/>
      <c r="D31" s="18" t="n"/>
      <c r="E31" s="16" t="n"/>
      <c r="F31" s="16" t="n"/>
      <c r="G31" s="8">
        <f>IF(OR($E31="",$F31=""),"",$F31-$E31+1)</f>
        <v/>
      </c>
      <c r="H31" s="5" t="n"/>
      <c r="I31" s="5" t="n"/>
      <c r="J31" s="5" t="n"/>
      <c r="K31" s="5" t="n"/>
      <c r="L31" s="25" t="n"/>
      <c r="M31" s="17" t="n"/>
      <c r="N31" s="20" t="n"/>
      <c r="O31" s="5" t="n"/>
      <c r="P31" s="21">
        <f>IF(OR($B31="",$E31="",$F31=""),"",IFERROR(IF(OR($E31&lt;_xlfn.XLOOKUP($B31,'Événements'!$A$5:$A$104,'Événements'!$E$5:$E$104),$F31&gt;_xlfn.XLOOKUP($B31,'Événements'!$A$5:$A$104,'Événements'!$F$5:$F$104)),"Hors période",""),"ID inconnu"))</f>
        <v/>
      </c>
      <c r="Q31" s="21">
        <f>IF(OR($F31="",$I31="Terminé",$I31="Annulé"),"",IF($F31&lt;Paramètres!$B$2,"En retard",""))</f>
        <v/>
      </c>
      <c r="R31" s="21">
        <f>IF(OR($K31="",$E31="",$F31=""),"",IF(COUNTIFS('Actions'!$K$5:$K$204,$K31,'Actions'!$E$5:$E$204,"&lt;="&amp;$F31,'Actions'!$F$5:$F$204,"&gt;="&amp;$E31)&gt;1,"Conflit",""))</f>
        <v/>
      </c>
    </row>
    <row r="32" ht="22" customHeight="1">
      <c r="A32" s="5" t="n"/>
      <c r="B32" s="5" t="n"/>
      <c r="C32" s="5" t="n"/>
      <c r="D32" s="18" t="n"/>
      <c r="E32" s="16" t="n"/>
      <c r="F32" s="16" t="n"/>
      <c r="G32" s="13">
        <f>IF(OR($E32="",$F32=""),"",$F32-$E32+1)</f>
        <v/>
      </c>
      <c r="H32" s="5" t="n"/>
      <c r="I32" s="5" t="n"/>
      <c r="J32" s="5" t="n"/>
      <c r="K32" s="5" t="n"/>
      <c r="L32" s="25" t="n"/>
      <c r="M32" s="17" t="n"/>
      <c r="N32" s="20" t="n"/>
      <c r="O32" s="5" t="n"/>
      <c r="P32" s="22">
        <f>IF(OR($B32="",$E32="",$F32=""),"",IFERROR(IF(OR($E32&lt;_xlfn.XLOOKUP($B32,'Événements'!$A$5:$A$104,'Événements'!$E$5:$E$104),$F32&gt;_xlfn.XLOOKUP($B32,'Événements'!$A$5:$A$104,'Événements'!$F$5:$F$104)),"Hors période",""),"ID inconnu"))</f>
        <v/>
      </c>
      <c r="Q32" s="22">
        <f>IF(OR($F32="",$I32="Terminé",$I32="Annulé"),"",IF($F32&lt;Paramètres!$B$2,"En retard",""))</f>
        <v/>
      </c>
      <c r="R32" s="22">
        <f>IF(OR($K32="",$E32="",$F32=""),"",IF(COUNTIFS('Actions'!$K$5:$K$204,$K32,'Actions'!$E$5:$E$204,"&lt;="&amp;$F32,'Actions'!$F$5:$F$204,"&gt;="&amp;$E32)&gt;1,"Conflit",""))</f>
        <v/>
      </c>
    </row>
    <row r="33" ht="22" customHeight="1">
      <c r="A33" s="5" t="n"/>
      <c r="B33" s="5" t="n"/>
      <c r="C33" s="5" t="n"/>
      <c r="D33" s="18" t="n"/>
      <c r="E33" s="16" t="n"/>
      <c r="F33" s="16" t="n"/>
      <c r="G33" s="8">
        <f>IF(OR($E33="",$F33=""),"",$F33-$E33+1)</f>
        <v/>
      </c>
      <c r="H33" s="5" t="n"/>
      <c r="I33" s="5" t="n"/>
      <c r="J33" s="5" t="n"/>
      <c r="K33" s="5" t="n"/>
      <c r="L33" s="25" t="n"/>
      <c r="M33" s="17" t="n"/>
      <c r="N33" s="20" t="n"/>
      <c r="O33" s="5" t="n"/>
      <c r="P33" s="21">
        <f>IF(OR($B33="",$E33="",$F33=""),"",IFERROR(IF(OR($E33&lt;_xlfn.XLOOKUP($B33,'Événements'!$A$5:$A$104,'Événements'!$E$5:$E$104),$F33&gt;_xlfn.XLOOKUP($B33,'Événements'!$A$5:$A$104,'Événements'!$F$5:$F$104)),"Hors période",""),"ID inconnu"))</f>
        <v/>
      </c>
      <c r="Q33" s="21">
        <f>IF(OR($F33="",$I33="Terminé",$I33="Annulé"),"",IF($F33&lt;Paramètres!$B$2,"En retard",""))</f>
        <v/>
      </c>
      <c r="R33" s="21">
        <f>IF(OR($K33="",$E33="",$F33=""),"",IF(COUNTIFS('Actions'!$K$5:$K$204,$K33,'Actions'!$E$5:$E$204,"&lt;="&amp;$F33,'Actions'!$F$5:$F$204,"&gt;="&amp;$E33)&gt;1,"Conflit",""))</f>
        <v/>
      </c>
    </row>
    <row r="34" ht="22" customHeight="1">
      <c r="A34" s="5" t="n"/>
      <c r="B34" s="5" t="n"/>
      <c r="C34" s="5" t="n"/>
      <c r="D34" s="18" t="n"/>
      <c r="E34" s="16" t="n"/>
      <c r="F34" s="16" t="n"/>
      <c r="G34" s="13">
        <f>IF(OR($E34="",$F34=""),"",$F34-$E34+1)</f>
        <v/>
      </c>
      <c r="H34" s="5" t="n"/>
      <c r="I34" s="5" t="n"/>
      <c r="J34" s="5" t="n"/>
      <c r="K34" s="5" t="n"/>
      <c r="L34" s="25" t="n"/>
      <c r="M34" s="17" t="n"/>
      <c r="N34" s="20" t="n"/>
      <c r="O34" s="5" t="n"/>
      <c r="P34" s="22">
        <f>IF(OR($B34="",$E34="",$F34=""),"",IFERROR(IF(OR($E34&lt;_xlfn.XLOOKUP($B34,'Événements'!$A$5:$A$104,'Événements'!$E$5:$E$104),$F34&gt;_xlfn.XLOOKUP($B34,'Événements'!$A$5:$A$104,'Événements'!$F$5:$F$104)),"Hors période",""),"ID inconnu"))</f>
        <v/>
      </c>
      <c r="Q34" s="22">
        <f>IF(OR($F34="",$I34="Terminé",$I34="Annulé"),"",IF($F34&lt;Paramètres!$B$2,"En retard",""))</f>
        <v/>
      </c>
      <c r="R34" s="22">
        <f>IF(OR($K34="",$E34="",$F34=""),"",IF(COUNTIFS('Actions'!$K$5:$K$204,$K34,'Actions'!$E$5:$E$204,"&lt;="&amp;$F34,'Actions'!$F$5:$F$204,"&gt;="&amp;$E34)&gt;1,"Conflit",""))</f>
        <v/>
      </c>
    </row>
    <row r="35" ht="22" customHeight="1">
      <c r="A35" s="5" t="n"/>
      <c r="B35" s="5" t="n"/>
      <c r="C35" s="5" t="n"/>
      <c r="D35" s="18" t="n"/>
      <c r="E35" s="16" t="n"/>
      <c r="F35" s="16" t="n"/>
      <c r="G35" s="8">
        <f>IF(OR($E35="",$F35=""),"",$F35-$E35+1)</f>
        <v/>
      </c>
      <c r="H35" s="5" t="n"/>
      <c r="I35" s="5" t="n"/>
      <c r="J35" s="5" t="n"/>
      <c r="K35" s="5" t="n"/>
      <c r="L35" s="25" t="n"/>
      <c r="M35" s="17" t="n"/>
      <c r="N35" s="20" t="n"/>
      <c r="O35" s="5" t="n"/>
      <c r="P35" s="21">
        <f>IF(OR($B35="",$E35="",$F35=""),"",IFERROR(IF(OR($E35&lt;_xlfn.XLOOKUP($B35,'Événements'!$A$5:$A$104,'Événements'!$E$5:$E$104),$F35&gt;_xlfn.XLOOKUP($B35,'Événements'!$A$5:$A$104,'Événements'!$F$5:$F$104)),"Hors période",""),"ID inconnu"))</f>
        <v/>
      </c>
      <c r="Q35" s="21">
        <f>IF(OR($F35="",$I35="Terminé",$I35="Annulé"),"",IF($F35&lt;Paramètres!$B$2,"En retard",""))</f>
        <v/>
      </c>
      <c r="R35" s="21">
        <f>IF(OR($K35="",$E35="",$F35=""),"",IF(COUNTIFS('Actions'!$K$5:$K$204,$K35,'Actions'!$E$5:$E$204,"&lt;="&amp;$F35,'Actions'!$F$5:$F$204,"&gt;="&amp;$E35)&gt;1,"Conflit",""))</f>
        <v/>
      </c>
    </row>
    <row r="36" ht="22" customHeight="1">
      <c r="A36" s="5" t="n"/>
      <c r="B36" s="5" t="n"/>
      <c r="C36" s="5" t="n"/>
      <c r="D36" s="18" t="n"/>
      <c r="E36" s="16" t="n"/>
      <c r="F36" s="16" t="n"/>
      <c r="G36" s="13">
        <f>IF(OR($E36="",$F36=""),"",$F36-$E36+1)</f>
        <v/>
      </c>
      <c r="H36" s="5" t="n"/>
      <c r="I36" s="5" t="n"/>
      <c r="J36" s="5" t="n"/>
      <c r="K36" s="5" t="n"/>
      <c r="L36" s="25" t="n"/>
      <c r="M36" s="17" t="n"/>
      <c r="N36" s="20" t="n"/>
      <c r="O36" s="5" t="n"/>
      <c r="P36" s="22">
        <f>IF(OR($B36="",$E36="",$F36=""),"",IFERROR(IF(OR($E36&lt;_xlfn.XLOOKUP($B36,'Événements'!$A$5:$A$104,'Événements'!$E$5:$E$104),$F36&gt;_xlfn.XLOOKUP($B36,'Événements'!$A$5:$A$104,'Événements'!$F$5:$F$104)),"Hors période",""),"ID inconnu"))</f>
        <v/>
      </c>
      <c r="Q36" s="22">
        <f>IF(OR($F36="",$I36="Terminé",$I36="Annulé"),"",IF($F36&lt;Paramètres!$B$2,"En retard",""))</f>
        <v/>
      </c>
      <c r="R36" s="22">
        <f>IF(OR($K36="",$E36="",$F36=""),"",IF(COUNTIFS('Actions'!$K$5:$K$204,$K36,'Actions'!$E$5:$E$204,"&lt;="&amp;$F36,'Actions'!$F$5:$F$204,"&gt;="&amp;$E36)&gt;1,"Conflit",""))</f>
        <v/>
      </c>
    </row>
    <row r="37" ht="22" customHeight="1">
      <c r="A37" s="5" t="n"/>
      <c r="B37" s="5" t="n"/>
      <c r="C37" s="5" t="n"/>
      <c r="D37" s="18" t="n"/>
      <c r="E37" s="16" t="n"/>
      <c r="F37" s="16" t="n"/>
      <c r="G37" s="8">
        <f>IF(OR($E37="",$F37=""),"",$F37-$E37+1)</f>
        <v/>
      </c>
      <c r="H37" s="5" t="n"/>
      <c r="I37" s="5" t="n"/>
      <c r="J37" s="5" t="n"/>
      <c r="K37" s="5" t="n"/>
      <c r="L37" s="25" t="n"/>
      <c r="M37" s="17" t="n"/>
      <c r="N37" s="20" t="n"/>
      <c r="O37" s="5" t="n"/>
      <c r="P37" s="21">
        <f>IF(OR($B37="",$E37="",$F37=""),"",IFERROR(IF(OR($E37&lt;_xlfn.XLOOKUP($B37,'Événements'!$A$5:$A$104,'Événements'!$E$5:$E$104),$F37&gt;_xlfn.XLOOKUP($B37,'Événements'!$A$5:$A$104,'Événements'!$F$5:$F$104)),"Hors période",""),"ID inconnu"))</f>
        <v/>
      </c>
      <c r="Q37" s="21">
        <f>IF(OR($F37="",$I37="Terminé",$I37="Annulé"),"",IF($F37&lt;Paramètres!$B$2,"En retard",""))</f>
        <v/>
      </c>
      <c r="R37" s="21">
        <f>IF(OR($K37="",$E37="",$F37=""),"",IF(COUNTIFS('Actions'!$K$5:$K$204,$K37,'Actions'!$E$5:$E$204,"&lt;="&amp;$F37,'Actions'!$F$5:$F$204,"&gt;="&amp;$E37)&gt;1,"Conflit",""))</f>
        <v/>
      </c>
    </row>
    <row r="38" ht="22" customHeight="1">
      <c r="A38" s="5" t="n"/>
      <c r="B38" s="5" t="n"/>
      <c r="C38" s="5" t="n"/>
      <c r="D38" s="18" t="n"/>
      <c r="E38" s="16" t="n"/>
      <c r="F38" s="16" t="n"/>
      <c r="G38" s="13">
        <f>IF(OR($E38="",$F38=""),"",$F38-$E38+1)</f>
        <v/>
      </c>
      <c r="H38" s="5" t="n"/>
      <c r="I38" s="5" t="n"/>
      <c r="J38" s="5" t="n"/>
      <c r="K38" s="5" t="n"/>
      <c r="L38" s="25" t="n"/>
      <c r="M38" s="17" t="n"/>
      <c r="N38" s="20" t="n"/>
      <c r="O38" s="5" t="n"/>
      <c r="P38" s="22">
        <f>IF(OR($B38="",$E38="",$F38=""),"",IFERROR(IF(OR($E38&lt;_xlfn.XLOOKUP($B38,'Événements'!$A$5:$A$104,'Événements'!$E$5:$E$104),$F38&gt;_xlfn.XLOOKUP($B38,'Événements'!$A$5:$A$104,'Événements'!$F$5:$F$104)),"Hors période",""),"ID inconnu"))</f>
        <v/>
      </c>
      <c r="Q38" s="22">
        <f>IF(OR($F38="",$I38="Terminé",$I38="Annulé"),"",IF($F38&lt;Paramètres!$B$2,"En retard",""))</f>
        <v/>
      </c>
      <c r="R38" s="22">
        <f>IF(OR($K38="",$E38="",$F38=""),"",IF(COUNTIFS('Actions'!$K$5:$K$204,$K38,'Actions'!$E$5:$E$204,"&lt;="&amp;$F38,'Actions'!$F$5:$F$204,"&gt;="&amp;$E38)&gt;1,"Conflit",""))</f>
        <v/>
      </c>
    </row>
    <row r="39" ht="22" customHeight="1">
      <c r="A39" s="5" t="n"/>
      <c r="B39" s="5" t="n"/>
      <c r="C39" s="5" t="n"/>
      <c r="D39" s="18" t="n"/>
      <c r="E39" s="16" t="n"/>
      <c r="F39" s="16" t="n"/>
      <c r="G39" s="8">
        <f>IF(OR($E39="",$F39=""),"",$F39-$E39+1)</f>
        <v/>
      </c>
      <c r="H39" s="5" t="n"/>
      <c r="I39" s="5" t="n"/>
      <c r="J39" s="5" t="n"/>
      <c r="K39" s="5" t="n"/>
      <c r="L39" s="25" t="n"/>
      <c r="M39" s="17" t="n"/>
      <c r="N39" s="20" t="n"/>
      <c r="O39" s="5" t="n"/>
      <c r="P39" s="21">
        <f>IF(OR($B39="",$E39="",$F39=""),"",IFERROR(IF(OR($E39&lt;_xlfn.XLOOKUP($B39,'Événements'!$A$5:$A$104,'Événements'!$E$5:$E$104),$F39&gt;_xlfn.XLOOKUP($B39,'Événements'!$A$5:$A$104,'Événements'!$F$5:$F$104)),"Hors période",""),"ID inconnu"))</f>
        <v/>
      </c>
      <c r="Q39" s="21">
        <f>IF(OR($F39="",$I39="Terminé",$I39="Annulé"),"",IF($F39&lt;Paramètres!$B$2,"En retard",""))</f>
        <v/>
      </c>
      <c r="R39" s="21">
        <f>IF(OR($K39="",$E39="",$F39=""),"",IF(COUNTIFS('Actions'!$K$5:$K$204,$K39,'Actions'!$E$5:$E$204,"&lt;="&amp;$F39,'Actions'!$F$5:$F$204,"&gt;="&amp;$E39)&gt;1,"Conflit",""))</f>
        <v/>
      </c>
    </row>
    <row r="40" ht="22" customHeight="1">
      <c r="A40" s="5" t="n"/>
      <c r="B40" s="5" t="n"/>
      <c r="C40" s="5" t="n"/>
      <c r="D40" s="18" t="n"/>
      <c r="E40" s="16" t="n"/>
      <c r="F40" s="16" t="n"/>
      <c r="G40" s="13">
        <f>IF(OR($E40="",$F40=""),"",$F40-$E40+1)</f>
        <v/>
      </c>
      <c r="H40" s="5" t="n"/>
      <c r="I40" s="5" t="n"/>
      <c r="J40" s="5" t="n"/>
      <c r="K40" s="5" t="n"/>
      <c r="L40" s="25" t="n"/>
      <c r="M40" s="17" t="n"/>
      <c r="N40" s="20" t="n"/>
      <c r="O40" s="5" t="n"/>
      <c r="P40" s="22">
        <f>IF(OR($B40="",$E40="",$F40=""),"",IFERROR(IF(OR($E40&lt;_xlfn.XLOOKUP($B40,'Événements'!$A$5:$A$104,'Événements'!$E$5:$E$104),$F40&gt;_xlfn.XLOOKUP($B40,'Événements'!$A$5:$A$104,'Événements'!$F$5:$F$104)),"Hors période",""),"ID inconnu"))</f>
        <v/>
      </c>
      <c r="Q40" s="22">
        <f>IF(OR($F40="",$I40="Terminé",$I40="Annulé"),"",IF($F40&lt;Paramètres!$B$2,"En retard",""))</f>
        <v/>
      </c>
      <c r="R40" s="22">
        <f>IF(OR($K40="",$E40="",$F40=""),"",IF(COUNTIFS('Actions'!$K$5:$K$204,$K40,'Actions'!$E$5:$E$204,"&lt;="&amp;$F40,'Actions'!$F$5:$F$204,"&gt;="&amp;$E40)&gt;1,"Conflit",""))</f>
        <v/>
      </c>
    </row>
    <row r="41" ht="22" customHeight="1">
      <c r="A41" s="5" t="n"/>
      <c r="B41" s="5" t="n"/>
      <c r="C41" s="5" t="n"/>
      <c r="D41" s="18" t="n"/>
      <c r="E41" s="16" t="n"/>
      <c r="F41" s="16" t="n"/>
      <c r="G41" s="8">
        <f>IF(OR($E41="",$F41=""),"",$F41-$E41+1)</f>
        <v/>
      </c>
      <c r="H41" s="5" t="n"/>
      <c r="I41" s="5" t="n"/>
      <c r="J41" s="5" t="n"/>
      <c r="K41" s="5" t="n"/>
      <c r="L41" s="25" t="n"/>
      <c r="M41" s="17" t="n"/>
      <c r="N41" s="20" t="n"/>
      <c r="O41" s="5" t="n"/>
      <c r="P41" s="21">
        <f>IF(OR($B41="",$E41="",$F41=""),"",IFERROR(IF(OR($E41&lt;_xlfn.XLOOKUP($B41,'Événements'!$A$5:$A$104,'Événements'!$E$5:$E$104),$F41&gt;_xlfn.XLOOKUP($B41,'Événements'!$A$5:$A$104,'Événements'!$F$5:$F$104)),"Hors période",""),"ID inconnu"))</f>
        <v/>
      </c>
      <c r="Q41" s="21">
        <f>IF(OR($F41="",$I41="Terminé",$I41="Annulé"),"",IF($F41&lt;Paramètres!$B$2,"En retard",""))</f>
        <v/>
      </c>
      <c r="R41" s="21">
        <f>IF(OR($K41="",$E41="",$F41=""),"",IF(COUNTIFS('Actions'!$K$5:$K$204,$K41,'Actions'!$E$5:$E$204,"&lt;="&amp;$F41,'Actions'!$F$5:$F$204,"&gt;="&amp;$E41)&gt;1,"Conflit",""))</f>
        <v/>
      </c>
    </row>
    <row r="42" ht="22" customHeight="1">
      <c r="A42" s="5" t="n"/>
      <c r="B42" s="5" t="n"/>
      <c r="C42" s="5" t="n"/>
      <c r="D42" s="18" t="n"/>
      <c r="E42" s="16" t="n"/>
      <c r="F42" s="16" t="n"/>
      <c r="G42" s="13">
        <f>IF(OR($E42="",$F42=""),"",$F42-$E42+1)</f>
        <v/>
      </c>
      <c r="H42" s="5" t="n"/>
      <c r="I42" s="5" t="n"/>
      <c r="J42" s="5" t="n"/>
      <c r="K42" s="5" t="n"/>
      <c r="L42" s="25" t="n"/>
      <c r="M42" s="17" t="n"/>
      <c r="N42" s="20" t="n"/>
      <c r="O42" s="5" t="n"/>
      <c r="P42" s="22">
        <f>IF(OR($B42="",$E42="",$F42=""),"",IFERROR(IF(OR($E42&lt;_xlfn.XLOOKUP($B42,'Événements'!$A$5:$A$104,'Événements'!$E$5:$E$104),$F42&gt;_xlfn.XLOOKUP($B42,'Événements'!$A$5:$A$104,'Événements'!$F$5:$F$104)),"Hors période",""),"ID inconnu"))</f>
        <v/>
      </c>
      <c r="Q42" s="22">
        <f>IF(OR($F42="",$I42="Terminé",$I42="Annulé"),"",IF($F42&lt;Paramètres!$B$2,"En retard",""))</f>
        <v/>
      </c>
      <c r="R42" s="22">
        <f>IF(OR($K42="",$E42="",$F42=""),"",IF(COUNTIFS('Actions'!$K$5:$K$204,$K42,'Actions'!$E$5:$E$204,"&lt;="&amp;$F42,'Actions'!$F$5:$F$204,"&gt;="&amp;$E42)&gt;1,"Conflit",""))</f>
        <v/>
      </c>
    </row>
    <row r="43" ht="22" customHeight="1">
      <c r="A43" s="5" t="n"/>
      <c r="B43" s="5" t="n"/>
      <c r="C43" s="5" t="n"/>
      <c r="D43" s="18" t="n"/>
      <c r="E43" s="16" t="n"/>
      <c r="F43" s="16" t="n"/>
      <c r="G43" s="8">
        <f>IF(OR($E43="",$F43=""),"",$F43-$E43+1)</f>
        <v/>
      </c>
      <c r="H43" s="5" t="n"/>
      <c r="I43" s="5" t="n"/>
      <c r="J43" s="5" t="n"/>
      <c r="K43" s="5" t="n"/>
      <c r="L43" s="25" t="n"/>
      <c r="M43" s="17" t="n"/>
      <c r="N43" s="20" t="n"/>
      <c r="O43" s="5" t="n"/>
      <c r="P43" s="21">
        <f>IF(OR($B43="",$E43="",$F43=""),"",IFERROR(IF(OR($E43&lt;_xlfn.XLOOKUP($B43,'Événements'!$A$5:$A$104,'Événements'!$E$5:$E$104),$F43&gt;_xlfn.XLOOKUP($B43,'Événements'!$A$5:$A$104,'Événements'!$F$5:$F$104)),"Hors période",""),"ID inconnu"))</f>
        <v/>
      </c>
      <c r="Q43" s="21">
        <f>IF(OR($F43="",$I43="Terminé",$I43="Annulé"),"",IF($F43&lt;Paramètres!$B$2,"En retard",""))</f>
        <v/>
      </c>
      <c r="R43" s="21">
        <f>IF(OR($K43="",$E43="",$F43=""),"",IF(COUNTIFS('Actions'!$K$5:$K$204,$K43,'Actions'!$E$5:$E$204,"&lt;="&amp;$F43,'Actions'!$F$5:$F$204,"&gt;="&amp;$E43)&gt;1,"Conflit",""))</f>
        <v/>
      </c>
    </row>
    <row r="44" ht="22" customHeight="1">
      <c r="A44" s="5" t="n"/>
      <c r="B44" s="5" t="n"/>
      <c r="C44" s="5" t="n"/>
      <c r="D44" s="18" t="n"/>
      <c r="E44" s="16" t="n"/>
      <c r="F44" s="16" t="n"/>
      <c r="G44" s="13">
        <f>IF(OR($E44="",$F44=""),"",$F44-$E44+1)</f>
        <v/>
      </c>
      <c r="H44" s="5" t="n"/>
      <c r="I44" s="5" t="n"/>
      <c r="J44" s="5" t="n"/>
      <c r="K44" s="5" t="n"/>
      <c r="L44" s="25" t="n"/>
      <c r="M44" s="17" t="n"/>
      <c r="N44" s="20" t="n"/>
      <c r="O44" s="5" t="n"/>
      <c r="P44" s="22">
        <f>IF(OR($B44="",$E44="",$F44=""),"",IFERROR(IF(OR($E44&lt;_xlfn.XLOOKUP($B44,'Événements'!$A$5:$A$104,'Événements'!$E$5:$E$104),$F44&gt;_xlfn.XLOOKUP($B44,'Événements'!$A$5:$A$104,'Événements'!$F$5:$F$104)),"Hors période",""),"ID inconnu"))</f>
        <v/>
      </c>
      <c r="Q44" s="22">
        <f>IF(OR($F44="",$I44="Terminé",$I44="Annulé"),"",IF($F44&lt;Paramètres!$B$2,"En retard",""))</f>
        <v/>
      </c>
      <c r="R44" s="22">
        <f>IF(OR($K44="",$E44="",$F44=""),"",IF(COUNTIFS('Actions'!$K$5:$K$204,$K44,'Actions'!$E$5:$E$204,"&lt;="&amp;$F44,'Actions'!$F$5:$F$204,"&gt;="&amp;$E44)&gt;1,"Conflit",""))</f>
        <v/>
      </c>
    </row>
    <row r="45" ht="22" customHeight="1">
      <c r="A45" s="5" t="n"/>
      <c r="B45" s="5" t="n"/>
      <c r="C45" s="5" t="n"/>
      <c r="D45" s="18" t="n"/>
      <c r="E45" s="16" t="n"/>
      <c r="F45" s="16" t="n"/>
      <c r="G45" s="8">
        <f>IF(OR($E45="",$F45=""),"",$F45-$E45+1)</f>
        <v/>
      </c>
      <c r="H45" s="5" t="n"/>
      <c r="I45" s="5" t="n"/>
      <c r="J45" s="5" t="n"/>
      <c r="K45" s="5" t="n"/>
      <c r="L45" s="25" t="n"/>
      <c r="M45" s="17" t="n"/>
      <c r="N45" s="20" t="n"/>
      <c r="O45" s="5" t="n"/>
      <c r="P45" s="21">
        <f>IF(OR($B45="",$E45="",$F45=""),"",IFERROR(IF(OR($E45&lt;_xlfn.XLOOKUP($B45,'Événements'!$A$5:$A$104,'Événements'!$E$5:$E$104),$F45&gt;_xlfn.XLOOKUP($B45,'Événements'!$A$5:$A$104,'Événements'!$F$5:$F$104)),"Hors période",""),"ID inconnu"))</f>
        <v/>
      </c>
      <c r="Q45" s="21">
        <f>IF(OR($F45="",$I45="Terminé",$I45="Annulé"),"",IF($F45&lt;Paramètres!$B$2,"En retard",""))</f>
        <v/>
      </c>
      <c r="R45" s="21">
        <f>IF(OR($K45="",$E45="",$F45=""),"",IF(COUNTIFS('Actions'!$K$5:$K$204,$K45,'Actions'!$E$5:$E$204,"&lt;="&amp;$F45,'Actions'!$F$5:$F$204,"&gt;="&amp;$E45)&gt;1,"Conflit",""))</f>
        <v/>
      </c>
    </row>
    <row r="46" ht="22" customHeight="1">
      <c r="A46" s="5" t="n"/>
      <c r="B46" s="5" t="n"/>
      <c r="C46" s="5" t="n"/>
      <c r="D46" s="18" t="n"/>
      <c r="E46" s="16" t="n"/>
      <c r="F46" s="16" t="n"/>
      <c r="G46" s="13">
        <f>IF(OR($E46="",$F46=""),"",$F46-$E46+1)</f>
        <v/>
      </c>
      <c r="H46" s="5" t="n"/>
      <c r="I46" s="5" t="n"/>
      <c r="J46" s="5" t="n"/>
      <c r="K46" s="5" t="n"/>
      <c r="L46" s="25" t="n"/>
      <c r="M46" s="17" t="n"/>
      <c r="N46" s="20" t="n"/>
      <c r="O46" s="5" t="n"/>
      <c r="P46" s="22">
        <f>IF(OR($B46="",$E46="",$F46=""),"",IFERROR(IF(OR($E46&lt;_xlfn.XLOOKUP($B46,'Événements'!$A$5:$A$104,'Événements'!$E$5:$E$104),$F46&gt;_xlfn.XLOOKUP($B46,'Événements'!$A$5:$A$104,'Événements'!$F$5:$F$104)),"Hors période",""),"ID inconnu"))</f>
        <v/>
      </c>
      <c r="Q46" s="22">
        <f>IF(OR($F46="",$I46="Terminé",$I46="Annulé"),"",IF($F46&lt;Paramètres!$B$2,"En retard",""))</f>
        <v/>
      </c>
      <c r="R46" s="22">
        <f>IF(OR($K46="",$E46="",$F46=""),"",IF(COUNTIFS('Actions'!$K$5:$K$204,$K46,'Actions'!$E$5:$E$204,"&lt;="&amp;$F46,'Actions'!$F$5:$F$204,"&gt;="&amp;$E46)&gt;1,"Conflit",""))</f>
        <v/>
      </c>
    </row>
    <row r="47" ht="22" customHeight="1">
      <c r="A47" s="5" t="n"/>
      <c r="B47" s="5" t="n"/>
      <c r="C47" s="5" t="n"/>
      <c r="D47" s="18" t="n"/>
      <c r="E47" s="16" t="n"/>
      <c r="F47" s="16" t="n"/>
      <c r="G47" s="8">
        <f>IF(OR($E47="",$F47=""),"",$F47-$E47+1)</f>
        <v/>
      </c>
      <c r="H47" s="5" t="n"/>
      <c r="I47" s="5" t="n"/>
      <c r="J47" s="5" t="n"/>
      <c r="K47" s="5" t="n"/>
      <c r="L47" s="25" t="n"/>
      <c r="M47" s="17" t="n"/>
      <c r="N47" s="20" t="n"/>
      <c r="O47" s="5" t="n"/>
      <c r="P47" s="21">
        <f>IF(OR($B47="",$E47="",$F47=""),"",IFERROR(IF(OR($E47&lt;_xlfn.XLOOKUP($B47,'Événements'!$A$5:$A$104,'Événements'!$E$5:$E$104),$F47&gt;_xlfn.XLOOKUP($B47,'Événements'!$A$5:$A$104,'Événements'!$F$5:$F$104)),"Hors période",""),"ID inconnu"))</f>
        <v/>
      </c>
      <c r="Q47" s="21">
        <f>IF(OR($F47="",$I47="Terminé",$I47="Annulé"),"",IF($F47&lt;Paramètres!$B$2,"En retard",""))</f>
        <v/>
      </c>
      <c r="R47" s="21">
        <f>IF(OR($K47="",$E47="",$F47=""),"",IF(COUNTIFS('Actions'!$K$5:$K$204,$K47,'Actions'!$E$5:$E$204,"&lt;="&amp;$F47,'Actions'!$F$5:$F$204,"&gt;="&amp;$E47)&gt;1,"Conflit",""))</f>
        <v/>
      </c>
    </row>
    <row r="48" ht="22" customHeight="1">
      <c r="A48" s="5" t="n"/>
      <c r="B48" s="5" t="n"/>
      <c r="C48" s="5" t="n"/>
      <c r="D48" s="18" t="n"/>
      <c r="E48" s="16" t="n"/>
      <c r="F48" s="16" t="n"/>
      <c r="G48" s="13">
        <f>IF(OR($E48="",$F48=""),"",$F48-$E48+1)</f>
        <v/>
      </c>
      <c r="H48" s="5" t="n"/>
      <c r="I48" s="5" t="n"/>
      <c r="J48" s="5" t="n"/>
      <c r="K48" s="5" t="n"/>
      <c r="L48" s="25" t="n"/>
      <c r="M48" s="17" t="n"/>
      <c r="N48" s="20" t="n"/>
      <c r="O48" s="5" t="n"/>
      <c r="P48" s="22">
        <f>IF(OR($B48="",$E48="",$F48=""),"",IFERROR(IF(OR($E48&lt;_xlfn.XLOOKUP($B48,'Événements'!$A$5:$A$104,'Événements'!$E$5:$E$104),$F48&gt;_xlfn.XLOOKUP($B48,'Événements'!$A$5:$A$104,'Événements'!$F$5:$F$104)),"Hors période",""),"ID inconnu"))</f>
        <v/>
      </c>
      <c r="Q48" s="22">
        <f>IF(OR($F48="",$I48="Terminé",$I48="Annulé"),"",IF($F48&lt;Paramètres!$B$2,"En retard",""))</f>
        <v/>
      </c>
      <c r="R48" s="22">
        <f>IF(OR($K48="",$E48="",$F48=""),"",IF(COUNTIFS('Actions'!$K$5:$K$204,$K48,'Actions'!$E$5:$E$204,"&lt;="&amp;$F48,'Actions'!$F$5:$F$204,"&gt;="&amp;$E48)&gt;1,"Conflit",""))</f>
        <v/>
      </c>
    </row>
    <row r="49" ht="22" customHeight="1">
      <c r="A49" s="5" t="n"/>
      <c r="B49" s="5" t="n"/>
      <c r="C49" s="5" t="n"/>
      <c r="D49" s="18" t="n"/>
      <c r="E49" s="16" t="n"/>
      <c r="F49" s="16" t="n"/>
      <c r="G49" s="8">
        <f>IF(OR($E49="",$F49=""),"",$F49-$E49+1)</f>
        <v/>
      </c>
      <c r="H49" s="5" t="n"/>
      <c r="I49" s="5" t="n"/>
      <c r="J49" s="5" t="n"/>
      <c r="K49" s="5" t="n"/>
      <c r="L49" s="25" t="n"/>
      <c r="M49" s="17" t="n"/>
      <c r="N49" s="20" t="n"/>
      <c r="O49" s="5" t="n"/>
      <c r="P49" s="21">
        <f>IF(OR($B49="",$E49="",$F49=""),"",IFERROR(IF(OR($E49&lt;_xlfn.XLOOKUP($B49,'Événements'!$A$5:$A$104,'Événements'!$E$5:$E$104),$F49&gt;_xlfn.XLOOKUP($B49,'Événements'!$A$5:$A$104,'Événements'!$F$5:$F$104)),"Hors période",""),"ID inconnu"))</f>
        <v/>
      </c>
      <c r="Q49" s="21">
        <f>IF(OR($F49="",$I49="Terminé",$I49="Annulé"),"",IF($F49&lt;Paramètres!$B$2,"En retard",""))</f>
        <v/>
      </c>
      <c r="R49" s="21">
        <f>IF(OR($K49="",$E49="",$F49=""),"",IF(COUNTIFS('Actions'!$K$5:$K$204,$K49,'Actions'!$E$5:$E$204,"&lt;="&amp;$F49,'Actions'!$F$5:$F$204,"&gt;="&amp;$E49)&gt;1,"Conflit",""))</f>
        <v/>
      </c>
    </row>
    <row r="50" ht="22" customHeight="1">
      <c r="A50" s="5" t="n"/>
      <c r="B50" s="5" t="n"/>
      <c r="C50" s="5" t="n"/>
      <c r="D50" s="18" t="n"/>
      <c r="E50" s="16" t="n"/>
      <c r="F50" s="16" t="n"/>
      <c r="G50" s="13">
        <f>IF(OR($E50="",$F50=""),"",$F50-$E50+1)</f>
        <v/>
      </c>
      <c r="H50" s="5" t="n"/>
      <c r="I50" s="5" t="n"/>
      <c r="J50" s="5" t="n"/>
      <c r="K50" s="5" t="n"/>
      <c r="L50" s="25" t="n"/>
      <c r="M50" s="17" t="n"/>
      <c r="N50" s="20" t="n"/>
      <c r="O50" s="5" t="n"/>
      <c r="P50" s="22">
        <f>IF(OR($B50="",$E50="",$F50=""),"",IFERROR(IF(OR($E50&lt;_xlfn.XLOOKUP($B50,'Événements'!$A$5:$A$104,'Événements'!$E$5:$E$104),$F50&gt;_xlfn.XLOOKUP($B50,'Événements'!$A$5:$A$104,'Événements'!$F$5:$F$104)),"Hors période",""),"ID inconnu"))</f>
        <v/>
      </c>
      <c r="Q50" s="22">
        <f>IF(OR($F50="",$I50="Terminé",$I50="Annulé"),"",IF($F50&lt;Paramètres!$B$2,"En retard",""))</f>
        <v/>
      </c>
      <c r="R50" s="22">
        <f>IF(OR($K50="",$E50="",$F50=""),"",IF(COUNTIFS('Actions'!$K$5:$K$204,$K50,'Actions'!$E$5:$E$204,"&lt;="&amp;$F50,'Actions'!$F$5:$F$204,"&gt;="&amp;$E50)&gt;1,"Conflit",""))</f>
        <v/>
      </c>
    </row>
    <row r="51" ht="22" customHeight="1">
      <c r="A51" s="5" t="n"/>
      <c r="B51" s="5" t="n"/>
      <c r="C51" s="5" t="n"/>
      <c r="D51" s="18" t="n"/>
      <c r="E51" s="16" t="n"/>
      <c r="F51" s="16" t="n"/>
      <c r="G51" s="8">
        <f>IF(OR($E51="",$F51=""),"",$F51-$E51+1)</f>
        <v/>
      </c>
      <c r="H51" s="5" t="n"/>
      <c r="I51" s="5" t="n"/>
      <c r="J51" s="5" t="n"/>
      <c r="K51" s="5" t="n"/>
      <c r="L51" s="25" t="n"/>
      <c r="M51" s="17" t="n"/>
      <c r="N51" s="20" t="n"/>
      <c r="O51" s="5" t="n"/>
      <c r="P51" s="21">
        <f>IF(OR($B51="",$E51="",$F51=""),"",IFERROR(IF(OR($E51&lt;_xlfn.XLOOKUP($B51,'Événements'!$A$5:$A$104,'Événements'!$E$5:$E$104),$F51&gt;_xlfn.XLOOKUP($B51,'Événements'!$A$5:$A$104,'Événements'!$F$5:$F$104)),"Hors période",""),"ID inconnu"))</f>
        <v/>
      </c>
      <c r="Q51" s="21">
        <f>IF(OR($F51="",$I51="Terminé",$I51="Annulé"),"",IF($F51&lt;Paramètres!$B$2,"En retard",""))</f>
        <v/>
      </c>
      <c r="R51" s="21">
        <f>IF(OR($K51="",$E51="",$F51=""),"",IF(COUNTIFS('Actions'!$K$5:$K$204,$K51,'Actions'!$E$5:$E$204,"&lt;="&amp;$F51,'Actions'!$F$5:$F$204,"&gt;="&amp;$E51)&gt;1,"Conflit",""))</f>
        <v/>
      </c>
    </row>
    <row r="52" ht="22" customHeight="1">
      <c r="A52" s="5" t="n"/>
      <c r="B52" s="5" t="n"/>
      <c r="C52" s="5" t="n"/>
      <c r="D52" s="18" t="n"/>
      <c r="E52" s="16" t="n"/>
      <c r="F52" s="16" t="n"/>
      <c r="G52" s="13">
        <f>IF(OR($E52="",$F52=""),"",$F52-$E52+1)</f>
        <v/>
      </c>
      <c r="H52" s="5" t="n"/>
      <c r="I52" s="5" t="n"/>
      <c r="J52" s="5" t="n"/>
      <c r="K52" s="5" t="n"/>
      <c r="L52" s="25" t="n"/>
      <c r="M52" s="17" t="n"/>
      <c r="N52" s="20" t="n"/>
      <c r="O52" s="5" t="n"/>
      <c r="P52" s="22">
        <f>IF(OR($B52="",$E52="",$F52=""),"",IFERROR(IF(OR($E52&lt;_xlfn.XLOOKUP($B52,'Événements'!$A$5:$A$104,'Événements'!$E$5:$E$104),$F52&gt;_xlfn.XLOOKUP($B52,'Événements'!$A$5:$A$104,'Événements'!$F$5:$F$104)),"Hors période",""),"ID inconnu"))</f>
        <v/>
      </c>
      <c r="Q52" s="22">
        <f>IF(OR($F52="",$I52="Terminé",$I52="Annulé"),"",IF($F52&lt;Paramètres!$B$2,"En retard",""))</f>
        <v/>
      </c>
      <c r="R52" s="22">
        <f>IF(OR($K52="",$E52="",$F52=""),"",IF(COUNTIFS('Actions'!$K$5:$K$204,$K52,'Actions'!$E$5:$E$204,"&lt;="&amp;$F52,'Actions'!$F$5:$F$204,"&gt;="&amp;$E52)&gt;1,"Conflit",""))</f>
        <v/>
      </c>
    </row>
    <row r="53" ht="22" customHeight="1">
      <c r="A53" s="5" t="n"/>
      <c r="B53" s="5" t="n"/>
      <c r="C53" s="5" t="n"/>
      <c r="D53" s="18" t="n"/>
      <c r="E53" s="16" t="n"/>
      <c r="F53" s="16" t="n"/>
      <c r="G53" s="8">
        <f>IF(OR($E53="",$F53=""),"",$F53-$E53+1)</f>
        <v/>
      </c>
      <c r="H53" s="5" t="n"/>
      <c r="I53" s="5" t="n"/>
      <c r="J53" s="5" t="n"/>
      <c r="K53" s="5" t="n"/>
      <c r="L53" s="25" t="n"/>
      <c r="M53" s="17" t="n"/>
      <c r="N53" s="20" t="n"/>
      <c r="O53" s="5" t="n"/>
      <c r="P53" s="21">
        <f>IF(OR($B53="",$E53="",$F53=""),"",IFERROR(IF(OR($E53&lt;_xlfn.XLOOKUP($B53,'Événements'!$A$5:$A$104,'Événements'!$E$5:$E$104),$F53&gt;_xlfn.XLOOKUP($B53,'Événements'!$A$5:$A$104,'Événements'!$F$5:$F$104)),"Hors période",""),"ID inconnu"))</f>
        <v/>
      </c>
      <c r="Q53" s="21">
        <f>IF(OR($F53="",$I53="Terminé",$I53="Annulé"),"",IF($F53&lt;Paramètres!$B$2,"En retard",""))</f>
        <v/>
      </c>
      <c r="R53" s="21">
        <f>IF(OR($K53="",$E53="",$F53=""),"",IF(COUNTIFS('Actions'!$K$5:$K$204,$K53,'Actions'!$E$5:$E$204,"&lt;="&amp;$F53,'Actions'!$F$5:$F$204,"&gt;="&amp;$E53)&gt;1,"Conflit",""))</f>
        <v/>
      </c>
    </row>
    <row r="54" ht="22" customHeight="1">
      <c r="A54" s="5" t="n"/>
      <c r="B54" s="5" t="n"/>
      <c r="C54" s="5" t="n"/>
      <c r="D54" s="18" t="n"/>
      <c r="E54" s="16" t="n"/>
      <c r="F54" s="16" t="n"/>
      <c r="G54" s="13">
        <f>IF(OR($E54="",$F54=""),"",$F54-$E54+1)</f>
        <v/>
      </c>
      <c r="H54" s="5" t="n"/>
      <c r="I54" s="5" t="n"/>
      <c r="J54" s="5" t="n"/>
      <c r="K54" s="5" t="n"/>
      <c r="L54" s="25" t="n"/>
      <c r="M54" s="17" t="n"/>
      <c r="N54" s="20" t="n"/>
      <c r="O54" s="5" t="n"/>
      <c r="P54" s="22">
        <f>IF(OR($B54="",$E54="",$F54=""),"",IFERROR(IF(OR($E54&lt;_xlfn.XLOOKUP($B54,'Événements'!$A$5:$A$104,'Événements'!$E$5:$E$104),$F54&gt;_xlfn.XLOOKUP($B54,'Événements'!$A$5:$A$104,'Événements'!$F$5:$F$104)),"Hors période",""),"ID inconnu"))</f>
        <v/>
      </c>
      <c r="Q54" s="22">
        <f>IF(OR($F54="",$I54="Terminé",$I54="Annulé"),"",IF($F54&lt;Paramètres!$B$2,"En retard",""))</f>
        <v/>
      </c>
      <c r="R54" s="22">
        <f>IF(OR($K54="",$E54="",$F54=""),"",IF(COUNTIFS('Actions'!$K$5:$K$204,$K54,'Actions'!$E$5:$E$204,"&lt;="&amp;$F54,'Actions'!$F$5:$F$204,"&gt;="&amp;$E54)&gt;1,"Conflit",""))</f>
        <v/>
      </c>
    </row>
    <row r="55" ht="22" customHeight="1">
      <c r="A55" s="5" t="n"/>
      <c r="B55" s="5" t="n"/>
      <c r="C55" s="5" t="n"/>
      <c r="D55" s="18" t="n"/>
      <c r="E55" s="16" t="n"/>
      <c r="F55" s="16" t="n"/>
      <c r="G55" s="8">
        <f>IF(OR($E55="",$F55=""),"",$F55-$E55+1)</f>
        <v/>
      </c>
      <c r="H55" s="5" t="n"/>
      <c r="I55" s="5" t="n"/>
      <c r="J55" s="5" t="n"/>
      <c r="K55" s="5" t="n"/>
      <c r="L55" s="25" t="n"/>
      <c r="M55" s="17" t="n"/>
      <c r="N55" s="20" t="n"/>
      <c r="O55" s="5" t="n"/>
      <c r="P55" s="21">
        <f>IF(OR($B55="",$E55="",$F55=""),"",IFERROR(IF(OR($E55&lt;_xlfn.XLOOKUP($B55,'Événements'!$A$5:$A$104,'Événements'!$E$5:$E$104),$F55&gt;_xlfn.XLOOKUP($B55,'Événements'!$A$5:$A$104,'Événements'!$F$5:$F$104)),"Hors période",""),"ID inconnu"))</f>
        <v/>
      </c>
      <c r="Q55" s="21">
        <f>IF(OR($F55="",$I55="Terminé",$I55="Annulé"),"",IF($F55&lt;Paramètres!$B$2,"En retard",""))</f>
        <v/>
      </c>
      <c r="R55" s="21">
        <f>IF(OR($K55="",$E55="",$F55=""),"",IF(COUNTIFS('Actions'!$K$5:$K$204,$K55,'Actions'!$E$5:$E$204,"&lt;="&amp;$F55,'Actions'!$F$5:$F$204,"&gt;="&amp;$E55)&gt;1,"Conflit",""))</f>
        <v/>
      </c>
    </row>
    <row r="56" ht="22" customHeight="1">
      <c r="A56" s="5" t="n"/>
      <c r="B56" s="5" t="n"/>
      <c r="C56" s="5" t="n"/>
      <c r="D56" s="18" t="n"/>
      <c r="E56" s="16" t="n"/>
      <c r="F56" s="16" t="n"/>
      <c r="G56" s="13">
        <f>IF(OR($E56="",$F56=""),"",$F56-$E56+1)</f>
        <v/>
      </c>
      <c r="H56" s="5" t="n"/>
      <c r="I56" s="5" t="n"/>
      <c r="J56" s="5" t="n"/>
      <c r="K56" s="5" t="n"/>
      <c r="L56" s="25" t="n"/>
      <c r="M56" s="17" t="n"/>
      <c r="N56" s="20" t="n"/>
      <c r="O56" s="5" t="n"/>
      <c r="P56" s="22">
        <f>IF(OR($B56="",$E56="",$F56=""),"",IFERROR(IF(OR($E56&lt;_xlfn.XLOOKUP($B56,'Événements'!$A$5:$A$104,'Événements'!$E$5:$E$104),$F56&gt;_xlfn.XLOOKUP($B56,'Événements'!$A$5:$A$104,'Événements'!$F$5:$F$104)),"Hors période",""),"ID inconnu"))</f>
        <v/>
      </c>
      <c r="Q56" s="22">
        <f>IF(OR($F56="",$I56="Terminé",$I56="Annulé"),"",IF($F56&lt;Paramètres!$B$2,"En retard",""))</f>
        <v/>
      </c>
      <c r="R56" s="22">
        <f>IF(OR($K56="",$E56="",$F56=""),"",IF(COUNTIFS('Actions'!$K$5:$K$204,$K56,'Actions'!$E$5:$E$204,"&lt;="&amp;$F56,'Actions'!$F$5:$F$204,"&gt;="&amp;$E56)&gt;1,"Conflit",""))</f>
        <v/>
      </c>
    </row>
    <row r="57" ht="22" customHeight="1">
      <c r="A57" s="5" t="n"/>
      <c r="B57" s="5" t="n"/>
      <c r="C57" s="5" t="n"/>
      <c r="D57" s="18" t="n"/>
      <c r="E57" s="16" t="n"/>
      <c r="F57" s="16" t="n"/>
      <c r="G57" s="8">
        <f>IF(OR($E57="",$F57=""),"",$F57-$E57+1)</f>
        <v/>
      </c>
      <c r="H57" s="5" t="n"/>
      <c r="I57" s="5" t="n"/>
      <c r="J57" s="5" t="n"/>
      <c r="K57" s="5" t="n"/>
      <c r="L57" s="25" t="n"/>
      <c r="M57" s="17" t="n"/>
      <c r="N57" s="20" t="n"/>
      <c r="O57" s="5" t="n"/>
      <c r="P57" s="21">
        <f>IF(OR($B57="",$E57="",$F57=""),"",IFERROR(IF(OR($E57&lt;_xlfn.XLOOKUP($B57,'Événements'!$A$5:$A$104,'Événements'!$E$5:$E$104),$F57&gt;_xlfn.XLOOKUP($B57,'Événements'!$A$5:$A$104,'Événements'!$F$5:$F$104)),"Hors période",""),"ID inconnu"))</f>
        <v/>
      </c>
      <c r="Q57" s="21">
        <f>IF(OR($F57="",$I57="Terminé",$I57="Annulé"),"",IF($F57&lt;Paramètres!$B$2,"En retard",""))</f>
        <v/>
      </c>
      <c r="R57" s="21">
        <f>IF(OR($K57="",$E57="",$F57=""),"",IF(COUNTIFS('Actions'!$K$5:$K$204,$K57,'Actions'!$E$5:$E$204,"&lt;="&amp;$F57,'Actions'!$F$5:$F$204,"&gt;="&amp;$E57)&gt;1,"Conflit",""))</f>
        <v/>
      </c>
    </row>
    <row r="58" ht="22" customHeight="1">
      <c r="A58" s="5" t="n"/>
      <c r="B58" s="5" t="n"/>
      <c r="C58" s="5" t="n"/>
      <c r="D58" s="18" t="n"/>
      <c r="E58" s="16" t="n"/>
      <c r="F58" s="16" t="n"/>
      <c r="G58" s="13">
        <f>IF(OR($E58="",$F58=""),"",$F58-$E58+1)</f>
        <v/>
      </c>
      <c r="H58" s="5" t="n"/>
      <c r="I58" s="5" t="n"/>
      <c r="J58" s="5" t="n"/>
      <c r="K58" s="5" t="n"/>
      <c r="L58" s="25" t="n"/>
      <c r="M58" s="17" t="n"/>
      <c r="N58" s="20" t="n"/>
      <c r="O58" s="5" t="n"/>
      <c r="P58" s="22">
        <f>IF(OR($B58="",$E58="",$F58=""),"",IFERROR(IF(OR($E58&lt;_xlfn.XLOOKUP($B58,'Événements'!$A$5:$A$104,'Événements'!$E$5:$E$104),$F58&gt;_xlfn.XLOOKUP($B58,'Événements'!$A$5:$A$104,'Événements'!$F$5:$F$104)),"Hors période",""),"ID inconnu"))</f>
        <v/>
      </c>
      <c r="Q58" s="22">
        <f>IF(OR($F58="",$I58="Terminé",$I58="Annulé"),"",IF($F58&lt;Paramètres!$B$2,"En retard",""))</f>
        <v/>
      </c>
      <c r="R58" s="22">
        <f>IF(OR($K58="",$E58="",$F58=""),"",IF(COUNTIFS('Actions'!$K$5:$K$204,$K58,'Actions'!$E$5:$E$204,"&lt;="&amp;$F58,'Actions'!$F$5:$F$204,"&gt;="&amp;$E58)&gt;1,"Conflit",""))</f>
        <v/>
      </c>
    </row>
    <row r="59" ht="22" customHeight="1">
      <c r="A59" s="5" t="n"/>
      <c r="B59" s="5" t="n"/>
      <c r="C59" s="5" t="n"/>
      <c r="D59" s="18" t="n"/>
      <c r="E59" s="16" t="n"/>
      <c r="F59" s="16" t="n"/>
      <c r="G59" s="8">
        <f>IF(OR($E59="",$F59=""),"",$F59-$E59+1)</f>
        <v/>
      </c>
      <c r="H59" s="5" t="n"/>
      <c r="I59" s="5" t="n"/>
      <c r="J59" s="5" t="n"/>
      <c r="K59" s="5" t="n"/>
      <c r="L59" s="25" t="n"/>
      <c r="M59" s="17" t="n"/>
      <c r="N59" s="20" t="n"/>
      <c r="O59" s="5" t="n"/>
      <c r="P59" s="21">
        <f>IF(OR($B59="",$E59="",$F59=""),"",IFERROR(IF(OR($E59&lt;_xlfn.XLOOKUP($B59,'Événements'!$A$5:$A$104,'Événements'!$E$5:$E$104),$F59&gt;_xlfn.XLOOKUP($B59,'Événements'!$A$5:$A$104,'Événements'!$F$5:$F$104)),"Hors période",""),"ID inconnu"))</f>
        <v/>
      </c>
      <c r="Q59" s="21">
        <f>IF(OR($F59="",$I59="Terminé",$I59="Annulé"),"",IF($F59&lt;Paramètres!$B$2,"En retard",""))</f>
        <v/>
      </c>
      <c r="R59" s="21">
        <f>IF(OR($K59="",$E59="",$F59=""),"",IF(COUNTIFS('Actions'!$K$5:$K$204,$K59,'Actions'!$E$5:$E$204,"&lt;="&amp;$F59,'Actions'!$F$5:$F$204,"&gt;="&amp;$E59)&gt;1,"Conflit",""))</f>
        <v/>
      </c>
    </row>
    <row r="60" ht="22" customHeight="1">
      <c r="A60" s="5" t="n"/>
      <c r="B60" s="5" t="n"/>
      <c r="C60" s="5" t="n"/>
      <c r="D60" s="18" t="n"/>
      <c r="E60" s="16" t="n"/>
      <c r="F60" s="16" t="n"/>
      <c r="G60" s="13">
        <f>IF(OR($E60="",$F60=""),"",$F60-$E60+1)</f>
        <v/>
      </c>
      <c r="H60" s="5" t="n"/>
      <c r="I60" s="5" t="n"/>
      <c r="J60" s="5" t="n"/>
      <c r="K60" s="5" t="n"/>
      <c r="L60" s="25" t="n"/>
      <c r="M60" s="17" t="n"/>
      <c r="N60" s="20" t="n"/>
      <c r="O60" s="5" t="n"/>
      <c r="P60" s="22">
        <f>IF(OR($B60="",$E60="",$F60=""),"",IFERROR(IF(OR($E60&lt;_xlfn.XLOOKUP($B60,'Événements'!$A$5:$A$104,'Événements'!$E$5:$E$104),$F60&gt;_xlfn.XLOOKUP($B60,'Événements'!$A$5:$A$104,'Événements'!$F$5:$F$104)),"Hors période",""),"ID inconnu"))</f>
        <v/>
      </c>
      <c r="Q60" s="22">
        <f>IF(OR($F60="",$I60="Terminé",$I60="Annulé"),"",IF($F60&lt;Paramètres!$B$2,"En retard",""))</f>
        <v/>
      </c>
      <c r="R60" s="22">
        <f>IF(OR($K60="",$E60="",$F60=""),"",IF(COUNTIFS('Actions'!$K$5:$K$204,$K60,'Actions'!$E$5:$E$204,"&lt;="&amp;$F60,'Actions'!$F$5:$F$204,"&gt;="&amp;$E60)&gt;1,"Conflit",""))</f>
        <v/>
      </c>
    </row>
    <row r="61" ht="22" customHeight="1">
      <c r="A61" s="5" t="n"/>
      <c r="B61" s="5" t="n"/>
      <c r="C61" s="5" t="n"/>
      <c r="D61" s="18" t="n"/>
      <c r="E61" s="16" t="n"/>
      <c r="F61" s="16" t="n"/>
      <c r="G61" s="8">
        <f>IF(OR($E61="",$F61=""),"",$F61-$E61+1)</f>
        <v/>
      </c>
      <c r="H61" s="5" t="n"/>
      <c r="I61" s="5" t="n"/>
      <c r="J61" s="5" t="n"/>
      <c r="K61" s="5" t="n"/>
      <c r="L61" s="25" t="n"/>
      <c r="M61" s="17" t="n"/>
      <c r="N61" s="20" t="n"/>
      <c r="O61" s="5" t="n"/>
      <c r="P61" s="21">
        <f>IF(OR($B61="",$E61="",$F61=""),"",IFERROR(IF(OR($E61&lt;_xlfn.XLOOKUP($B61,'Événements'!$A$5:$A$104,'Événements'!$E$5:$E$104),$F61&gt;_xlfn.XLOOKUP($B61,'Événements'!$A$5:$A$104,'Événements'!$F$5:$F$104)),"Hors période",""),"ID inconnu"))</f>
        <v/>
      </c>
      <c r="Q61" s="21">
        <f>IF(OR($F61="",$I61="Terminé",$I61="Annulé"),"",IF($F61&lt;Paramètres!$B$2,"En retard",""))</f>
        <v/>
      </c>
      <c r="R61" s="21">
        <f>IF(OR($K61="",$E61="",$F61=""),"",IF(COUNTIFS('Actions'!$K$5:$K$204,$K61,'Actions'!$E$5:$E$204,"&lt;="&amp;$F61,'Actions'!$F$5:$F$204,"&gt;="&amp;$E61)&gt;1,"Conflit",""))</f>
        <v/>
      </c>
    </row>
    <row r="62" ht="22" customHeight="1">
      <c r="A62" s="5" t="n"/>
      <c r="B62" s="5" t="n"/>
      <c r="C62" s="5" t="n"/>
      <c r="D62" s="18" t="n"/>
      <c r="E62" s="16" t="n"/>
      <c r="F62" s="16" t="n"/>
      <c r="G62" s="13">
        <f>IF(OR($E62="",$F62=""),"",$F62-$E62+1)</f>
        <v/>
      </c>
      <c r="H62" s="5" t="n"/>
      <c r="I62" s="5" t="n"/>
      <c r="J62" s="5" t="n"/>
      <c r="K62" s="5" t="n"/>
      <c r="L62" s="25" t="n"/>
      <c r="M62" s="17" t="n"/>
      <c r="N62" s="20" t="n"/>
      <c r="O62" s="5" t="n"/>
      <c r="P62" s="22">
        <f>IF(OR($B62="",$E62="",$F62=""),"",IFERROR(IF(OR($E62&lt;_xlfn.XLOOKUP($B62,'Événements'!$A$5:$A$104,'Événements'!$E$5:$E$104),$F62&gt;_xlfn.XLOOKUP($B62,'Événements'!$A$5:$A$104,'Événements'!$F$5:$F$104)),"Hors période",""),"ID inconnu"))</f>
        <v/>
      </c>
      <c r="Q62" s="22">
        <f>IF(OR($F62="",$I62="Terminé",$I62="Annulé"),"",IF($F62&lt;Paramètres!$B$2,"En retard",""))</f>
        <v/>
      </c>
      <c r="R62" s="22">
        <f>IF(OR($K62="",$E62="",$F62=""),"",IF(COUNTIFS('Actions'!$K$5:$K$204,$K62,'Actions'!$E$5:$E$204,"&lt;="&amp;$F62,'Actions'!$F$5:$F$204,"&gt;="&amp;$E62)&gt;1,"Conflit",""))</f>
        <v/>
      </c>
    </row>
    <row r="63" ht="22" customHeight="1">
      <c r="A63" s="5" t="n"/>
      <c r="B63" s="5" t="n"/>
      <c r="C63" s="5" t="n"/>
      <c r="D63" s="18" t="n"/>
      <c r="E63" s="16" t="n"/>
      <c r="F63" s="16" t="n"/>
      <c r="G63" s="8">
        <f>IF(OR($E63="",$F63=""),"",$F63-$E63+1)</f>
        <v/>
      </c>
      <c r="H63" s="5" t="n"/>
      <c r="I63" s="5" t="n"/>
      <c r="J63" s="5" t="n"/>
      <c r="K63" s="5" t="n"/>
      <c r="L63" s="25" t="n"/>
      <c r="M63" s="17" t="n"/>
      <c r="N63" s="20" t="n"/>
      <c r="O63" s="5" t="n"/>
      <c r="P63" s="21">
        <f>IF(OR($B63="",$E63="",$F63=""),"",IFERROR(IF(OR($E63&lt;_xlfn.XLOOKUP($B63,'Événements'!$A$5:$A$104,'Événements'!$E$5:$E$104),$F63&gt;_xlfn.XLOOKUP($B63,'Événements'!$A$5:$A$104,'Événements'!$F$5:$F$104)),"Hors période",""),"ID inconnu"))</f>
        <v/>
      </c>
      <c r="Q63" s="21">
        <f>IF(OR($F63="",$I63="Terminé",$I63="Annulé"),"",IF($F63&lt;Paramètres!$B$2,"En retard",""))</f>
        <v/>
      </c>
      <c r="R63" s="21">
        <f>IF(OR($K63="",$E63="",$F63=""),"",IF(COUNTIFS('Actions'!$K$5:$K$204,$K63,'Actions'!$E$5:$E$204,"&lt;="&amp;$F63,'Actions'!$F$5:$F$204,"&gt;="&amp;$E63)&gt;1,"Conflit",""))</f>
        <v/>
      </c>
    </row>
    <row r="64" ht="22" customHeight="1">
      <c r="A64" s="5" t="n"/>
      <c r="B64" s="5" t="n"/>
      <c r="C64" s="5" t="n"/>
      <c r="D64" s="18" t="n"/>
      <c r="E64" s="16" t="n"/>
      <c r="F64" s="16" t="n"/>
      <c r="G64" s="13">
        <f>IF(OR($E64="",$F64=""),"",$F64-$E64+1)</f>
        <v/>
      </c>
      <c r="H64" s="5" t="n"/>
      <c r="I64" s="5" t="n"/>
      <c r="J64" s="5" t="n"/>
      <c r="K64" s="5" t="n"/>
      <c r="L64" s="25" t="n"/>
      <c r="M64" s="17" t="n"/>
      <c r="N64" s="20" t="n"/>
      <c r="O64" s="5" t="n"/>
      <c r="P64" s="22">
        <f>IF(OR($B64="",$E64="",$F64=""),"",IFERROR(IF(OR($E64&lt;_xlfn.XLOOKUP($B64,'Événements'!$A$5:$A$104,'Événements'!$E$5:$E$104),$F64&gt;_xlfn.XLOOKUP($B64,'Événements'!$A$5:$A$104,'Événements'!$F$5:$F$104)),"Hors période",""),"ID inconnu"))</f>
        <v/>
      </c>
      <c r="Q64" s="22">
        <f>IF(OR($F64="",$I64="Terminé",$I64="Annulé"),"",IF($F64&lt;Paramètres!$B$2,"En retard",""))</f>
        <v/>
      </c>
      <c r="R64" s="22">
        <f>IF(OR($K64="",$E64="",$F64=""),"",IF(COUNTIFS('Actions'!$K$5:$K$204,$K64,'Actions'!$E$5:$E$204,"&lt;="&amp;$F64,'Actions'!$F$5:$F$204,"&gt;="&amp;$E64)&gt;1,"Conflit",""))</f>
        <v/>
      </c>
    </row>
    <row r="65" ht="22" customHeight="1">
      <c r="A65" s="5" t="n"/>
      <c r="B65" s="5" t="n"/>
      <c r="C65" s="5" t="n"/>
      <c r="D65" s="18" t="n"/>
      <c r="E65" s="16" t="n"/>
      <c r="F65" s="16" t="n"/>
      <c r="G65" s="8">
        <f>IF(OR($E65="",$F65=""),"",$F65-$E65+1)</f>
        <v/>
      </c>
      <c r="H65" s="5" t="n"/>
      <c r="I65" s="5" t="n"/>
      <c r="J65" s="5" t="n"/>
      <c r="K65" s="5" t="n"/>
      <c r="L65" s="25" t="n"/>
      <c r="M65" s="17" t="n"/>
      <c r="N65" s="20" t="n"/>
      <c r="O65" s="5" t="n"/>
      <c r="P65" s="21">
        <f>IF(OR($B65="",$E65="",$F65=""),"",IFERROR(IF(OR($E65&lt;_xlfn.XLOOKUP($B65,'Événements'!$A$5:$A$104,'Événements'!$E$5:$E$104),$F65&gt;_xlfn.XLOOKUP($B65,'Événements'!$A$5:$A$104,'Événements'!$F$5:$F$104)),"Hors période",""),"ID inconnu"))</f>
        <v/>
      </c>
      <c r="Q65" s="21">
        <f>IF(OR($F65="",$I65="Terminé",$I65="Annulé"),"",IF($F65&lt;Paramètres!$B$2,"En retard",""))</f>
        <v/>
      </c>
      <c r="R65" s="21">
        <f>IF(OR($K65="",$E65="",$F65=""),"",IF(COUNTIFS('Actions'!$K$5:$K$204,$K65,'Actions'!$E$5:$E$204,"&lt;="&amp;$F65,'Actions'!$F$5:$F$204,"&gt;="&amp;$E65)&gt;1,"Conflit",""))</f>
        <v/>
      </c>
    </row>
    <row r="66" ht="22" customHeight="1">
      <c r="A66" s="5" t="n"/>
      <c r="B66" s="5" t="n"/>
      <c r="C66" s="5" t="n"/>
      <c r="D66" s="18" t="n"/>
      <c r="E66" s="16" t="n"/>
      <c r="F66" s="16" t="n"/>
      <c r="G66" s="13">
        <f>IF(OR($E66="",$F66=""),"",$F66-$E66+1)</f>
        <v/>
      </c>
      <c r="H66" s="5" t="n"/>
      <c r="I66" s="5" t="n"/>
      <c r="J66" s="5" t="n"/>
      <c r="K66" s="5" t="n"/>
      <c r="L66" s="25" t="n"/>
      <c r="M66" s="17" t="n"/>
      <c r="N66" s="20" t="n"/>
      <c r="O66" s="5" t="n"/>
      <c r="P66" s="22">
        <f>IF(OR($B66="",$E66="",$F66=""),"",IFERROR(IF(OR($E66&lt;_xlfn.XLOOKUP($B66,'Événements'!$A$5:$A$104,'Événements'!$E$5:$E$104),$F66&gt;_xlfn.XLOOKUP($B66,'Événements'!$A$5:$A$104,'Événements'!$F$5:$F$104)),"Hors période",""),"ID inconnu"))</f>
        <v/>
      </c>
      <c r="Q66" s="22">
        <f>IF(OR($F66="",$I66="Terminé",$I66="Annulé"),"",IF($F66&lt;Paramètres!$B$2,"En retard",""))</f>
        <v/>
      </c>
      <c r="R66" s="22">
        <f>IF(OR($K66="",$E66="",$F66=""),"",IF(COUNTIFS('Actions'!$K$5:$K$204,$K66,'Actions'!$E$5:$E$204,"&lt;="&amp;$F66,'Actions'!$F$5:$F$204,"&gt;="&amp;$E66)&gt;1,"Conflit",""))</f>
        <v/>
      </c>
    </row>
    <row r="67" ht="22" customHeight="1">
      <c r="A67" s="5" t="n"/>
      <c r="B67" s="5" t="n"/>
      <c r="C67" s="5" t="n"/>
      <c r="D67" s="18" t="n"/>
      <c r="E67" s="16" t="n"/>
      <c r="F67" s="16" t="n"/>
      <c r="G67" s="8">
        <f>IF(OR($E67="",$F67=""),"",$F67-$E67+1)</f>
        <v/>
      </c>
      <c r="H67" s="5" t="n"/>
      <c r="I67" s="5" t="n"/>
      <c r="J67" s="5" t="n"/>
      <c r="K67" s="5" t="n"/>
      <c r="L67" s="25" t="n"/>
      <c r="M67" s="17" t="n"/>
      <c r="N67" s="20" t="n"/>
      <c r="O67" s="5" t="n"/>
      <c r="P67" s="21">
        <f>IF(OR($B67="",$E67="",$F67=""),"",IFERROR(IF(OR($E67&lt;_xlfn.XLOOKUP($B67,'Événements'!$A$5:$A$104,'Événements'!$E$5:$E$104),$F67&gt;_xlfn.XLOOKUP($B67,'Événements'!$A$5:$A$104,'Événements'!$F$5:$F$104)),"Hors période",""),"ID inconnu"))</f>
        <v/>
      </c>
      <c r="Q67" s="21">
        <f>IF(OR($F67="",$I67="Terminé",$I67="Annulé"),"",IF($F67&lt;Paramètres!$B$2,"En retard",""))</f>
        <v/>
      </c>
      <c r="R67" s="21">
        <f>IF(OR($K67="",$E67="",$F67=""),"",IF(COUNTIFS('Actions'!$K$5:$K$204,$K67,'Actions'!$E$5:$E$204,"&lt;="&amp;$F67,'Actions'!$F$5:$F$204,"&gt;="&amp;$E67)&gt;1,"Conflit",""))</f>
        <v/>
      </c>
    </row>
    <row r="68" ht="22" customHeight="1">
      <c r="A68" s="5" t="n"/>
      <c r="B68" s="5" t="n"/>
      <c r="C68" s="5" t="n"/>
      <c r="D68" s="18" t="n"/>
      <c r="E68" s="16" t="n"/>
      <c r="F68" s="16" t="n"/>
      <c r="G68" s="13">
        <f>IF(OR($E68="",$F68=""),"",$F68-$E68+1)</f>
        <v/>
      </c>
      <c r="H68" s="5" t="n"/>
      <c r="I68" s="5" t="n"/>
      <c r="J68" s="5" t="n"/>
      <c r="K68" s="5" t="n"/>
      <c r="L68" s="25" t="n"/>
      <c r="M68" s="17" t="n"/>
      <c r="N68" s="20" t="n"/>
      <c r="O68" s="5" t="n"/>
      <c r="P68" s="22">
        <f>IF(OR($B68="",$E68="",$F68=""),"",IFERROR(IF(OR($E68&lt;_xlfn.XLOOKUP($B68,'Événements'!$A$5:$A$104,'Événements'!$E$5:$E$104),$F68&gt;_xlfn.XLOOKUP($B68,'Événements'!$A$5:$A$104,'Événements'!$F$5:$F$104)),"Hors période",""),"ID inconnu"))</f>
        <v/>
      </c>
      <c r="Q68" s="22">
        <f>IF(OR($F68="",$I68="Terminé",$I68="Annulé"),"",IF($F68&lt;Paramètres!$B$2,"En retard",""))</f>
        <v/>
      </c>
      <c r="R68" s="22">
        <f>IF(OR($K68="",$E68="",$F68=""),"",IF(COUNTIFS('Actions'!$K$5:$K$204,$K68,'Actions'!$E$5:$E$204,"&lt;="&amp;$F68,'Actions'!$F$5:$F$204,"&gt;="&amp;$E68)&gt;1,"Conflit",""))</f>
        <v/>
      </c>
    </row>
    <row r="69" ht="22" customHeight="1">
      <c r="A69" s="5" t="n"/>
      <c r="B69" s="5" t="n"/>
      <c r="C69" s="5" t="n"/>
      <c r="D69" s="18" t="n"/>
      <c r="E69" s="16" t="n"/>
      <c r="F69" s="16" t="n"/>
      <c r="G69" s="8">
        <f>IF(OR($E69="",$F69=""),"",$F69-$E69+1)</f>
        <v/>
      </c>
      <c r="H69" s="5" t="n"/>
      <c r="I69" s="5" t="n"/>
      <c r="J69" s="5" t="n"/>
      <c r="K69" s="5" t="n"/>
      <c r="L69" s="25" t="n"/>
      <c r="M69" s="17" t="n"/>
      <c r="N69" s="20" t="n"/>
      <c r="O69" s="5" t="n"/>
      <c r="P69" s="21">
        <f>IF(OR($B69="",$E69="",$F69=""),"",IFERROR(IF(OR($E69&lt;_xlfn.XLOOKUP($B69,'Événements'!$A$5:$A$104,'Événements'!$E$5:$E$104),$F69&gt;_xlfn.XLOOKUP($B69,'Événements'!$A$5:$A$104,'Événements'!$F$5:$F$104)),"Hors période",""),"ID inconnu"))</f>
        <v/>
      </c>
      <c r="Q69" s="21">
        <f>IF(OR($F69="",$I69="Terminé",$I69="Annulé"),"",IF($F69&lt;Paramètres!$B$2,"En retard",""))</f>
        <v/>
      </c>
      <c r="R69" s="21">
        <f>IF(OR($K69="",$E69="",$F69=""),"",IF(COUNTIFS('Actions'!$K$5:$K$204,$K69,'Actions'!$E$5:$E$204,"&lt;="&amp;$F69,'Actions'!$F$5:$F$204,"&gt;="&amp;$E69)&gt;1,"Conflit",""))</f>
        <v/>
      </c>
    </row>
    <row r="70" ht="22" customHeight="1">
      <c r="A70" s="5" t="n"/>
      <c r="B70" s="5" t="n"/>
      <c r="C70" s="5" t="n"/>
      <c r="D70" s="18" t="n"/>
      <c r="E70" s="16" t="n"/>
      <c r="F70" s="16" t="n"/>
      <c r="G70" s="13">
        <f>IF(OR($E70="",$F70=""),"",$F70-$E70+1)</f>
        <v/>
      </c>
      <c r="H70" s="5" t="n"/>
      <c r="I70" s="5" t="n"/>
      <c r="J70" s="5" t="n"/>
      <c r="K70" s="5" t="n"/>
      <c r="L70" s="25" t="n"/>
      <c r="M70" s="17" t="n"/>
      <c r="N70" s="20" t="n"/>
      <c r="O70" s="5" t="n"/>
      <c r="P70" s="22">
        <f>IF(OR($B70="",$E70="",$F70=""),"",IFERROR(IF(OR($E70&lt;_xlfn.XLOOKUP($B70,'Événements'!$A$5:$A$104,'Événements'!$E$5:$E$104),$F70&gt;_xlfn.XLOOKUP($B70,'Événements'!$A$5:$A$104,'Événements'!$F$5:$F$104)),"Hors période",""),"ID inconnu"))</f>
        <v/>
      </c>
      <c r="Q70" s="22">
        <f>IF(OR($F70="",$I70="Terminé",$I70="Annulé"),"",IF($F70&lt;Paramètres!$B$2,"En retard",""))</f>
        <v/>
      </c>
      <c r="R70" s="22">
        <f>IF(OR($K70="",$E70="",$F70=""),"",IF(COUNTIFS('Actions'!$K$5:$K$204,$K70,'Actions'!$E$5:$E$204,"&lt;="&amp;$F70,'Actions'!$F$5:$F$204,"&gt;="&amp;$E70)&gt;1,"Conflit",""))</f>
        <v/>
      </c>
    </row>
    <row r="71" ht="22" customHeight="1">
      <c r="A71" s="5" t="n"/>
      <c r="B71" s="5" t="n"/>
      <c r="C71" s="5" t="n"/>
      <c r="D71" s="18" t="n"/>
      <c r="E71" s="16" t="n"/>
      <c r="F71" s="16" t="n"/>
      <c r="G71" s="8">
        <f>IF(OR($E71="",$F71=""),"",$F71-$E71+1)</f>
        <v/>
      </c>
      <c r="H71" s="5" t="n"/>
      <c r="I71" s="5" t="n"/>
      <c r="J71" s="5" t="n"/>
      <c r="K71" s="5" t="n"/>
      <c r="L71" s="25" t="n"/>
      <c r="M71" s="17" t="n"/>
      <c r="N71" s="20" t="n"/>
      <c r="O71" s="5" t="n"/>
      <c r="P71" s="21">
        <f>IF(OR($B71="",$E71="",$F71=""),"",IFERROR(IF(OR($E71&lt;_xlfn.XLOOKUP($B71,'Événements'!$A$5:$A$104,'Événements'!$E$5:$E$104),$F71&gt;_xlfn.XLOOKUP($B71,'Événements'!$A$5:$A$104,'Événements'!$F$5:$F$104)),"Hors période",""),"ID inconnu"))</f>
        <v/>
      </c>
      <c r="Q71" s="21">
        <f>IF(OR($F71="",$I71="Terminé",$I71="Annulé"),"",IF($F71&lt;Paramètres!$B$2,"En retard",""))</f>
        <v/>
      </c>
      <c r="R71" s="21">
        <f>IF(OR($K71="",$E71="",$F71=""),"",IF(COUNTIFS('Actions'!$K$5:$K$204,$K71,'Actions'!$E$5:$E$204,"&lt;="&amp;$F71,'Actions'!$F$5:$F$204,"&gt;="&amp;$E71)&gt;1,"Conflit",""))</f>
        <v/>
      </c>
    </row>
    <row r="72" ht="22" customHeight="1">
      <c r="A72" s="5" t="n"/>
      <c r="B72" s="5" t="n"/>
      <c r="C72" s="5" t="n"/>
      <c r="D72" s="18" t="n"/>
      <c r="E72" s="16" t="n"/>
      <c r="F72" s="16" t="n"/>
      <c r="G72" s="13">
        <f>IF(OR($E72="",$F72=""),"",$F72-$E72+1)</f>
        <v/>
      </c>
      <c r="H72" s="5" t="n"/>
      <c r="I72" s="5" t="n"/>
      <c r="J72" s="5" t="n"/>
      <c r="K72" s="5" t="n"/>
      <c r="L72" s="25" t="n"/>
      <c r="M72" s="17" t="n"/>
      <c r="N72" s="20" t="n"/>
      <c r="O72" s="5" t="n"/>
      <c r="P72" s="22">
        <f>IF(OR($B72="",$E72="",$F72=""),"",IFERROR(IF(OR($E72&lt;_xlfn.XLOOKUP($B72,'Événements'!$A$5:$A$104,'Événements'!$E$5:$E$104),$F72&gt;_xlfn.XLOOKUP($B72,'Événements'!$A$5:$A$104,'Événements'!$F$5:$F$104)),"Hors période",""),"ID inconnu"))</f>
        <v/>
      </c>
      <c r="Q72" s="22">
        <f>IF(OR($F72="",$I72="Terminé",$I72="Annulé"),"",IF($F72&lt;Paramètres!$B$2,"En retard",""))</f>
        <v/>
      </c>
      <c r="R72" s="22">
        <f>IF(OR($K72="",$E72="",$F72=""),"",IF(COUNTIFS('Actions'!$K$5:$K$204,$K72,'Actions'!$E$5:$E$204,"&lt;="&amp;$F72,'Actions'!$F$5:$F$204,"&gt;="&amp;$E72)&gt;1,"Conflit",""))</f>
        <v/>
      </c>
    </row>
    <row r="73" ht="22" customHeight="1">
      <c r="A73" s="5" t="n"/>
      <c r="B73" s="5" t="n"/>
      <c r="C73" s="5" t="n"/>
      <c r="D73" s="18" t="n"/>
      <c r="E73" s="16" t="n"/>
      <c r="F73" s="16" t="n"/>
      <c r="G73" s="8">
        <f>IF(OR($E73="",$F73=""),"",$F73-$E73+1)</f>
        <v/>
      </c>
      <c r="H73" s="5" t="n"/>
      <c r="I73" s="5" t="n"/>
      <c r="J73" s="5" t="n"/>
      <c r="K73" s="5" t="n"/>
      <c r="L73" s="25" t="n"/>
      <c r="M73" s="17" t="n"/>
      <c r="N73" s="20" t="n"/>
      <c r="O73" s="5" t="n"/>
      <c r="P73" s="21">
        <f>IF(OR($B73="",$E73="",$F73=""),"",IFERROR(IF(OR($E73&lt;_xlfn.XLOOKUP($B73,'Événements'!$A$5:$A$104,'Événements'!$E$5:$E$104),$F73&gt;_xlfn.XLOOKUP($B73,'Événements'!$A$5:$A$104,'Événements'!$F$5:$F$104)),"Hors période",""),"ID inconnu"))</f>
        <v/>
      </c>
      <c r="Q73" s="21">
        <f>IF(OR($F73="",$I73="Terminé",$I73="Annulé"),"",IF($F73&lt;Paramètres!$B$2,"En retard",""))</f>
        <v/>
      </c>
      <c r="R73" s="21">
        <f>IF(OR($K73="",$E73="",$F73=""),"",IF(COUNTIFS('Actions'!$K$5:$K$204,$K73,'Actions'!$E$5:$E$204,"&lt;="&amp;$F73,'Actions'!$F$5:$F$204,"&gt;="&amp;$E73)&gt;1,"Conflit",""))</f>
        <v/>
      </c>
    </row>
    <row r="74" ht="22" customHeight="1">
      <c r="A74" s="5" t="n"/>
      <c r="B74" s="5" t="n"/>
      <c r="C74" s="5" t="n"/>
      <c r="D74" s="18" t="n"/>
      <c r="E74" s="16" t="n"/>
      <c r="F74" s="16" t="n"/>
      <c r="G74" s="13">
        <f>IF(OR($E74="",$F74=""),"",$F74-$E74+1)</f>
        <v/>
      </c>
      <c r="H74" s="5" t="n"/>
      <c r="I74" s="5" t="n"/>
      <c r="J74" s="5" t="n"/>
      <c r="K74" s="5" t="n"/>
      <c r="L74" s="25" t="n"/>
      <c r="M74" s="17" t="n"/>
      <c r="N74" s="20" t="n"/>
      <c r="O74" s="5" t="n"/>
      <c r="P74" s="22">
        <f>IF(OR($B74="",$E74="",$F74=""),"",IFERROR(IF(OR($E74&lt;_xlfn.XLOOKUP($B74,'Événements'!$A$5:$A$104,'Événements'!$E$5:$E$104),$F74&gt;_xlfn.XLOOKUP($B74,'Événements'!$A$5:$A$104,'Événements'!$F$5:$F$104)),"Hors période",""),"ID inconnu"))</f>
        <v/>
      </c>
      <c r="Q74" s="22">
        <f>IF(OR($F74="",$I74="Terminé",$I74="Annulé"),"",IF($F74&lt;Paramètres!$B$2,"En retard",""))</f>
        <v/>
      </c>
      <c r="R74" s="22">
        <f>IF(OR($K74="",$E74="",$F74=""),"",IF(COUNTIFS('Actions'!$K$5:$K$204,$K74,'Actions'!$E$5:$E$204,"&lt;="&amp;$F74,'Actions'!$F$5:$F$204,"&gt;="&amp;$E74)&gt;1,"Conflit",""))</f>
        <v/>
      </c>
    </row>
    <row r="75" ht="22" customHeight="1">
      <c r="A75" s="5" t="n"/>
      <c r="B75" s="5" t="n"/>
      <c r="C75" s="5" t="n"/>
      <c r="D75" s="18" t="n"/>
      <c r="E75" s="16" t="n"/>
      <c r="F75" s="16" t="n"/>
      <c r="G75" s="8">
        <f>IF(OR($E75="",$F75=""),"",$F75-$E75+1)</f>
        <v/>
      </c>
      <c r="H75" s="5" t="n"/>
      <c r="I75" s="5" t="n"/>
      <c r="J75" s="5" t="n"/>
      <c r="K75" s="5" t="n"/>
      <c r="L75" s="25" t="n"/>
      <c r="M75" s="17" t="n"/>
      <c r="N75" s="20" t="n"/>
      <c r="O75" s="5" t="n"/>
      <c r="P75" s="21">
        <f>IF(OR($B75="",$E75="",$F75=""),"",IFERROR(IF(OR($E75&lt;_xlfn.XLOOKUP($B75,'Événements'!$A$5:$A$104,'Événements'!$E$5:$E$104),$F75&gt;_xlfn.XLOOKUP($B75,'Événements'!$A$5:$A$104,'Événements'!$F$5:$F$104)),"Hors période",""),"ID inconnu"))</f>
        <v/>
      </c>
      <c r="Q75" s="21">
        <f>IF(OR($F75="",$I75="Terminé",$I75="Annulé"),"",IF($F75&lt;Paramètres!$B$2,"En retard",""))</f>
        <v/>
      </c>
      <c r="R75" s="21">
        <f>IF(OR($K75="",$E75="",$F75=""),"",IF(COUNTIFS('Actions'!$K$5:$K$204,$K75,'Actions'!$E$5:$E$204,"&lt;="&amp;$F75,'Actions'!$F$5:$F$204,"&gt;="&amp;$E75)&gt;1,"Conflit",""))</f>
        <v/>
      </c>
    </row>
    <row r="76" ht="22" customHeight="1">
      <c r="A76" s="5" t="n"/>
      <c r="B76" s="5" t="n"/>
      <c r="C76" s="5" t="n"/>
      <c r="D76" s="18" t="n"/>
      <c r="E76" s="16" t="n"/>
      <c r="F76" s="16" t="n"/>
      <c r="G76" s="13">
        <f>IF(OR($E76="",$F76=""),"",$F76-$E76+1)</f>
        <v/>
      </c>
      <c r="H76" s="5" t="n"/>
      <c r="I76" s="5" t="n"/>
      <c r="J76" s="5" t="n"/>
      <c r="K76" s="5" t="n"/>
      <c r="L76" s="25" t="n"/>
      <c r="M76" s="17" t="n"/>
      <c r="N76" s="20" t="n"/>
      <c r="O76" s="5" t="n"/>
      <c r="P76" s="22">
        <f>IF(OR($B76="",$E76="",$F76=""),"",IFERROR(IF(OR($E76&lt;_xlfn.XLOOKUP($B76,'Événements'!$A$5:$A$104,'Événements'!$E$5:$E$104),$F76&gt;_xlfn.XLOOKUP($B76,'Événements'!$A$5:$A$104,'Événements'!$F$5:$F$104)),"Hors période",""),"ID inconnu"))</f>
        <v/>
      </c>
      <c r="Q76" s="22">
        <f>IF(OR($F76="",$I76="Terminé",$I76="Annulé"),"",IF($F76&lt;Paramètres!$B$2,"En retard",""))</f>
        <v/>
      </c>
      <c r="R76" s="22">
        <f>IF(OR($K76="",$E76="",$F76=""),"",IF(COUNTIFS('Actions'!$K$5:$K$204,$K76,'Actions'!$E$5:$E$204,"&lt;="&amp;$F76,'Actions'!$F$5:$F$204,"&gt;="&amp;$E76)&gt;1,"Conflit",""))</f>
        <v/>
      </c>
    </row>
    <row r="77" ht="22" customHeight="1">
      <c r="A77" s="5" t="n"/>
      <c r="B77" s="5" t="n"/>
      <c r="C77" s="5" t="n"/>
      <c r="D77" s="18" t="n"/>
      <c r="E77" s="16" t="n"/>
      <c r="F77" s="16" t="n"/>
      <c r="G77" s="8">
        <f>IF(OR($E77="",$F77=""),"",$F77-$E77+1)</f>
        <v/>
      </c>
      <c r="H77" s="5" t="n"/>
      <c r="I77" s="5" t="n"/>
      <c r="J77" s="5" t="n"/>
      <c r="K77" s="5" t="n"/>
      <c r="L77" s="25" t="n"/>
      <c r="M77" s="17" t="n"/>
      <c r="N77" s="20" t="n"/>
      <c r="O77" s="5" t="n"/>
      <c r="P77" s="21">
        <f>IF(OR($B77="",$E77="",$F77=""),"",IFERROR(IF(OR($E77&lt;_xlfn.XLOOKUP($B77,'Événements'!$A$5:$A$104,'Événements'!$E$5:$E$104),$F77&gt;_xlfn.XLOOKUP($B77,'Événements'!$A$5:$A$104,'Événements'!$F$5:$F$104)),"Hors période",""),"ID inconnu"))</f>
        <v/>
      </c>
      <c r="Q77" s="21">
        <f>IF(OR($F77="",$I77="Terminé",$I77="Annulé"),"",IF($F77&lt;Paramètres!$B$2,"En retard",""))</f>
        <v/>
      </c>
      <c r="R77" s="21">
        <f>IF(OR($K77="",$E77="",$F77=""),"",IF(COUNTIFS('Actions'!$K$5:$K$204,$K77,'Actions'!$E$5:$E$204,"&lt;="&amp;$F77,'Actions'!$F$5:$F$204,"&gt;="&amp;$E77)&gt;1,"Conflit",""))</f>
        <v/>
      </c>
    </row>
    <row r="78" ht="22" customHeight="1">
      <c r="A78" s="5" t="n"/>
      <c r="B78" s="5" t="n"/>
      <c r="C78" s="5" t="n"/>
      <c r="D78" s="18" t="n"/>
      <c r="E78" s="16" t="n"/>
      <c r="F78" s="16" t="n"/>
      <c r="G78" s="13">
        <f>IF(OR($E78="",$F78=""),"",$F78-$E78+1)</f>
        <v/>
      </c>
      <c r="H78" s="5" t="n"/>
      <c r="I78" s="5" t="n"/>
      <c r="J78" s="5" t="n"/>
      <c r="K78" s="5" t="n"/>
      <c r="L78" s="25" t="n"/>
      <c r="M78" s="17" t="n"/>
      <c r="N78" s="20" t="n"/>
      <c r="O78" s="5" t="n"/>
      <c r="P78" s="22">
        <f>IF(OR($B78="",$E78="",$F78=""),"",IFERROR(IF(OR($E78&lt;_xlfn.XLOOKUP($B78,'Événements'!$A$5:$A$104,'Événements'!$E$5:$E$104),$F78&gt;_xlfn.XLOOKUP($B78,'Événements'!$A$5:$A$104,'Événements'!$F$5:$F$104)),"Hors période",""),"ID inconnu"))</f>
        <v/>
      </c>
      <c r="Q78" s="22">
        <f>IF(OR($F78="",$I78="Terminé",$I78="Annulé"),"",IF($F78&lt;Paramètres!$B$2,"En retard",""))</f>
        <v/>
      </c>
      <c r="R78" s="22">
        <f>IF(OR($K78="",$E78="",$F78=""),"",IF(COUNTIFS('Actions'!$K$5:$K$204,$K78,'Actions'!$E$5:$E$204,"&lt;="&amp;$F78,'Actions'!$F$5:$F$204,"&gt;="&amp;$E78)&gt;1,"Conflit",""))</f>
        <v/>
      </c>
    </row>
    <row r="79" ht="22" customHeight="1">
      <c r="A79" s="5" t="n"/>
      <c r="B79" s="5" t="n"/>
      <c r="C79" s="5" t="n"/>
      <c r="D79" s="18" t="n"/>
      <c r="E79" s="16" t="n"/>
      <c r="F79" s="16" t="n"/>
      <c r="G79" s="8">
        <f>IF(OR($E79="",$F79=""),"",$F79-$E79+1)</f>
        <v/>
      </c>
      <c r="H79" s="5" t="n"/>
      <c r="I79" s="5" t="n"/>
      <c r="J79" s="5" t="n"/>
      <c r="K79" s="5" t="n"/>
      <c r="L79" s="25" t="n"/>
      <c r="M79" s="17" t="n"/>
      <c r="N79" s="20" t="n"/>
      <c r="O79" s="5" t="n"/>
      <c r="P79" s="21">
        <f>IF(OR($B79="",$E79="",$F79=""),"",IFERROR(IF(OR($E79&lt;_xlfn.XLOOKUP($B79,'Événements'!$A$5:$A$104,'Événements'!$E$5:$E$104),$F79&gt;_xlfn.XLOOKUP($B79,'Événements'!$A$5:$A$104,'Événements'!$F$5:$F$104)),"Hors période",""),"ID inconnu"))</f>
        <v/>
      </c>
      <c r="Q79" s="21">
        <f>IF(OR($F79="",$I79="Terminé",$I79="Annulé"),"",IF($F79&lt;Paramètres!$B$2,"En retard",""))</f>
        <v/>
      </c>
      <c r="R79" s="21">
        <f>IF(OR($K79="",$E79="",$F79=""),"",IF(COUNTIFS('Actions'!$K$5:$K$204,$K79,'Actions'!$E$5:$E$204,"&lt;="&amp;$F79,'Actions'!$F$5:$F$204,"&gt;="&amp;$E79)&gt;1,"Conflit",""))</f>
        <v/>
      </c>
    </row>
    <row r="80" ht="22" customHeight="1">
      <c r="A80" s="5" t="n"/>
      <c r="B80" s="5" t="n"/>
      <c r="C80" s="5" t="n"/>
      <c r="D80" s="18" t="n"/>
      <c r="E80" s="16" t="n"/>
      <c r="F80" s="16" t="n"/>
      <c r="G80" s="13">
        <f>IF(OR($E80="",$F80=""),"",$F80-$E80+1)</f>
        <v/>
      </c>
      <c r="H80" s="5" t="n"/>
      <c r="I80" s="5" t="n"/>
      <c r="J80" s="5" t="n"/>
      <c r="K80" s="5" t="n"/>
      <c r="L80" s="25" t="n"/>
      <c r="M80" s="17" t="n"/>
      <c r="N80" s="20" t="n"/>
      <c r="O80" s="5" t="n"/>
      <c r="P80" s="22">
        <f>IF(OR($B80="",$E80="",$F80=""),"",IFERROR(IF(OR($E80&lt;_xlfn.XLOOKUP($B80,'Événements'!$A$5:$A$104,'Événements'!$E$5:$E$104),$F80&gt;_xlfn.XLOOKUP($B80,'Événements'!$A$5:$A$104,'Événements'!$F$5:$F$104)),"Hors période",""),"ID inconnu"))</f>
        <v/>
      </c>
      <c r="Q80" s="22">
        <f>IF(OR($F80="",$I80="Terminé",$I80="Annulé"),"",IF($F80&lt;Paramètres!$B$2,"En retard",""))</f>
        <v/>
      </c>
      <c r="R80" s="22">
        <f>IF(OR($K80="",$E80="",$F80=""),"",IF(COUNTIFS('Actions'!$K$5:$K$204,$K80,'Actions'!$E$5:$E$204,"&lt;="&amp;$F80,'Actions'!$F$5:$F$204,"&gt;="&amp;$E80)&gt;1,"Conflit",""))</f>
        <v/>
      </c>
    </row>
    <row r="81" ht="22" customHeight="1">
      <c r="A81" s="5" t="n"/>
      <c r="B81" s="5" t="n"/>
      <c r="C81" s="5" t="n"/>
      <c r="D81" s="18" t="n"/>
      <c r="E81" s="16" t="n"/>
      <c r="F81" s="16" t="n"/>
      <c r="G81" s="8">
        <f>IF(OR($E81="",$F81=""),"",$F81-$E81+1)</f>
        <v/>
      </c>
      <c r="H81" s="5" t="n"/>
      <c r="I81" s="5" t="n"/>
      <c r="J81" s="5" t="n"/>
      <c r="K81" s="5" t="n"/>
      <c r="L81" s="25" t="n"/>
      <c r="M81" s="17" t="n"/>
      <c r="N81" s="20" t="n"/>
      <c r="O81" s="5" t="n"/>
      <c r="P81" s="21">
        <f>IF(OR($B81="",$E81="",$F81=""),"",IFERROR(IF(OR($E81&lt;_xlfn.XLOOKUP($B81,'Événements'!$A$5:$A$104,'Événements'!$E$5:$E$104),$F81&gt;_xlfn.XLOOKUP($B81,'Événements'!$A$5:$A$104,'Événements'!$F$5:$F$104)),"Hors période",""),"ID inconnu"))</f>
        <v/>
      </c>
      <c r="Q81" s="21">
        <f>IF(OR($F81="",$I81="Terminé",$I81="Annulé"),"",IF($F81&lt;Paramètres!$B$2,"En retard",""))</f>
        <v/>
      </c>
      <c r="R81" s="21">
        <f>IF(OR($K81="",$E81="",$F81=""),"",IF(COUNTIFS('Actions'!$K$5:$K$204,$K81,'Actions'!$E$5:$E$204,"&lt;="&amp;$F81,'Actions'!$F$5:$F$204,"&gt;="&amp;$E81)&gt;1,"Conflit",""))</f>
        <v/>
      </c>
    </row>
    <row r="82" ht="22" customHeight="1">
      <c r="A82" s="5" t="n"/>
      <c r="B82" s="5" t="n"/>
      <c r="C82" s="5" t="n"/>
      <c r="D82" s="18" t="n"/>
      <c r="E82" s="16" t="n"/>
      <c r="F82" s="16" t="n"/>
      <c r="G82" s="13">
        <f>IF(OR($E82="",$F82=""),"",$F82-$E82+1)</f>
        <v/>
      </c>
      <c r="H82" s="5" t="n"/>
      <c r="I82" s="5" t="n"/>
      <c r="J82" s="5" t="n"/>
      <c r="K82" s="5" t="n"/>
      <c r="L82" s="25" t="n"/>
      <c r="M82" s="17" t="n"/>
      <c r="N82" s="20" t="n"/>
      <c r="O82" s="5" t="n"/>
      <c r="P82" s="22">
        <f>IF(OR($B82="",$E82="",$F82=""),"",IFERROR(IF(OR($E82&lt;_xlfn.XLOOKUP($B82,'Événements'!$A$5:$A$104,'Événements'!$E$5:$E$104),$F82&gt;_xlfn.XLOOKUP($B82,'Événements'!$A$5:$A$104,'Événements'!$F$5:$F$104)),"Hors période",""),"ID inconnu"))</f>
        <v/>
      </c>
      <c r="Q82" s="22">
        <f>IF(OR($F82="",$I82="Terminé",$I82="Annulé"),"",IF($F82&lt;Paramètres!$B$2,"En retard",""))</f>
        <v/>
      </c>
      <c r="R82" s="22">
        <f>IF(OR($K82="",$E82="",$F82=""),"",IF(COUNTIFS('Actions'!$K$5:$K$204,$K82,'Actions'!$E$5:$E$204,"&lt;="&amp;$F82,'Actions'!$F$5:$F$204,"&gt;="&amp;$E82)&gt;1,"Conflit",""))</f>
        <v/>
      </c>
    </row>
    <row r="83" ht="22" customHeight="1">
      <c r="A83" s="5" t="n"/>
      <c r="B83" s="5" t="n"/>
      <c r="C83" s="5" t="n"/>
      <c r="D83" s="18" t="n"/>
      <c r="E83" s="16" t="n"/>
      <c r="F83" s="16" t="n"/>
      <c r="G83" s="8">
        <f>IF(OR($E83="",$F83=""),"",$F83-$E83+1)</f>
        <v/>
      </c>
      <c r="H83" s="5" t="n"/>
      <c r="I83" s="5" t="n"/>
      <c r="J83" s="5" t="n"/>
      <c r="K83" s="5" t="n"/>
      <c r="L83" s="25" t="n"/>
      <c r="M83" s="17" t="n"/>
      <c r="N83" s="20" t="n"/>
      <c r="O83" s="5" t="n"/>
      <c r="P83" s="21">
        <f>IF(OR($B83="",$E83="",$F83=""),"",IFERROR(IF(OR($E83&lt;_xlfn.XLOOKUP($B83,'Événements'!$A$5:$A$104,'Événements'!$E$5:$E$104),$F83&gt;_xlfn.XLOOKUP($B83,'Événements'!$A$5:$A$104,'Événements'!$F$5:$F$104)),"Hors période",""),"ID inconnu"))</f>
        <v/>
      </c>
      <c r="Q83" s="21">
        <f>IF(OR($F83="",$I83="Terminé",$I83="Annulé"),"",IF($F83&lt;Paramètres!$B$2,"En retard",""))</f>
        <v/>
      </c>
      <c r="R83" s="21">
        <f>IF(OR($K83="",$E83="",$F83=""),"",IF(COUNTIFS('Actions'!$K$5:$K$204,$K83,'Actions'!$E$5:$E$204,"&lt;="&amp;$F83,'Actions'!$F$5:$F$204,"&gt;="&amp;$E83)&gt;1,"Conflit",""))</f>
        <v/>
      </c>
    </row>
    <row r="84" ht="22" customHeight="1">
      <c r="A84" s="5" t="n"/>
      <c r="B84" s="5" t="n"/>
      <c r="C84" s="5" t="n"/>
      <c r="D84" s="18" t="n"/>
      <c r="E84" s="16" t="n"/>
      <c r="F84" s="16" t="n"/>
      <c r="G84" s="13">
        <f>IF(OR($E84="",$F84=""),"",$F84-$E84+1)</f>
        <v/>
      </c>
      <c r="H84" s="5" t="n"/>
      <c r="I84" s="5" t="n"/>
      <c r="J84" s="5" t="n"/>
      <c r="K84" s="5" t="n"/>
      <c r="L84" s="25" t="n"/>
      <c r="M84" s="17" t="n"/>
      <c r="N84" s="20" t="n"/>
      <c r="O84" s="5" t="n"/>
      <c r="P84" s="22">
        <f>IF(OR($B84="",$E84="",$F84=""),"",IFERROR(IF(OR($E84&lt;_xlfn.XLOOKUP($B84,'Événements'!$A$5:$A$104,'Événements'!$E$5:$E$104),$F84&gt;_xlfn.XLOOKUP($B84,'Événements'!$A$5:$A$104,'Événements'!$F$5:$F$104)),"Hors période",""),"ID inconnu"))</f>
        <v/>
      </c>
      <c r="Q84" s="22">
        <f>IF(OR($F84="",$I84="Terminé",$I84="Annulé"),"",IF($F84&lt;Paramètres!$B$2,"En retard",""))</f>
        <v/>
      </c>
      <c r="R84" s="22">
        <f>IF(OR($K84="",$E84="",$F84=""),"",IF(COUNTIFS('Actions'!$K$5:$K$204,$K84,'Actions'!$E$5:$E$204,"&lt;="&amp;$F84,'Actions'!$F$5:$F$204,"&gt;="&amp;$E84)&gt;1,"Conflit",""))</f>
        <v/>
      </c>
    </row>
    <row r="85" ht="22" customHeight="1">
      <c r="A85" s="5" t="n"/>
      <c r="B85" s="5" t="n"/>
      <c r="C85" s="5" t="n"/>
      <c r="D85" s="18" t="n"/>
      <c r="E85" s="16" t="n"/>
      <c r="F85" s="16" t="n"/>
      <c r="G85" s="8">
        <f>IF(OR($E85="",$F85=""),"",$F85-$E85+1)</f>
        <v/>
      </c>
      <c r="H85" s="5" t="n"/>
      <c r="I85" s="5" t="n"/>
      <c r="J85" s="5" t="n"/>
      <c r="K85" s="5" t="n"/>
      <c r="L85" s="25" t="n"/>
      <c r="M85" s="17" t="n"/>
      <c r="N85" s="20" t="n"/>
      <c r="O85" s="5" t="n"/>
      <c r="P85" s="21">
        <f>IF(OR($B85="",$E85="",$F85=""),"",IFERROR(IF(OR($E85&lt;_xlfn.XLOOKUP($B85,'Événements'!$A$5:$A$104,'Événements'!$E$5:$E$104),$F85&gt;_xlfn.XLOOKUP($B85,'Événements'!$A$5:$A$104,'Événements'!$F$5:$F$104)),"Hors période",""),"ID inconnu"))</f>
        <v/>
      </c>
      <c r="Q85" s="21">
        <f>IF(OR($F85="",$I85="Terminé",$I85="Annulé"),"",IF($F85&lt;Paramètres!$B$2,"En retard",""))</f>
        <v/>
      </c>
      <c r="R85" s="21">
        <f>IF(OR($K85="",$E85="",$F85=""),"",IF(COUNTIFS('Actions'!$K$5:$K$204,$K85,'Actions'!$E$5:$E$204,"&lt;="&amp;$F85,'Actions'!$F$5:$F$204,"&gt;="&amp;$E85)&gt;1,"Conflit",""))</f>
        <v/>
      </c>
    </row>
    <row r="86" ht="22" customHeight="1">
      <c r="A86" s="5" t="n"/>
      <c r="B86" s="5" t="n"/>
      <c r="C86" s="5" t="n"/>
      <c r="D86" s="18" t="n"/>
      <c r="E86" s="16" t="n"/>
      <c r="F86" s="16" t="n"/>
      <c r="G86" s="13">
        <f>IF(OR($E86="",$F86=""),"",$F86-$E86+1)</f>
        <v/>
      </c>
      <c r="H86" s="5" t="n"/>
      <c r="I86" s="5" t="n"/>
      <c r="J86" s="5" t="n"/>
      <c r="K86" s="5" t="n"/>
      <c r="L86" s="25" t="n"/>
      <c r="M86" s="17" t="n"/>
      <c r="N86" s="20" t="n"/>
      <c r="O86" s="5" t="n"/>
      <c r="P86" s="22">
        <f>IF(OR($B86="",$E86="",$F86=""),"",IFERROR(IF(OR($E86&lt;_xlfn.XLOOKUP($B86,'Événements'!$A$5:$A$104,'Événements'!$E$5:$E$104),$F86&gt;_xlfn.XLOOKUP($B86,'Événements'!$A$5:$A$104,'Événements'!$F$5:$F$104)),"Hors période",""),"ID inconnu"))</f>
        <v/>
      </c>
      <c r="Q86" s="22">
        <f>IF(OR($F86="",$I86="Terminé",$I86="Annulé"),"",IF($F86&lt;Paramètres!$B$2,"En retard",""))</f>
        <v/>
      </c>
      <c r="R86" s="22">
        <f>IF(OR($K86="",$E86="",$F86=""),"",IF(COUNTIFS('Actions'!$K$5:$K$204,$K86,'Actions'!$E$5:$E$204,"&lt;="&amp;$F86,'Actions'!$F$5:$F$204,"&gt;="&amp;$E86)&gt;1,"Conflit",""))</f>
        <v/>
      </c>
    </row>
    <row r="87" ht="22" customHeight="1">
      <c r="A87" s="5" t="n"/>
      <c r="B87" s="5" t="n"/>
      <c r="C87" s="5" t="n"/>
      <c r="D87" s="18" t="n"/>
      <c r="E87" s="16" t="n"/>
      <c r="F87" s="16" t="n"/>
      <c r="G87" s="8">
        <f>IF(OR($E87="",$F87=""),"",$F87-$E87+1)</f>
        <v/>
      </c>
      <c r="H87" s="5" t="n"/>
      <c r="I87" s="5" t="n"/>
      <c r="J87" s="5" t="n"/>
      <c r="K87" s="5" t="n"/>
      <c r="L87" s="25" t="n"/>
      <c r="M87" s="17" t="n"/>
      <c r="N87" s="20" t="n"/>
      <c r="O87" s="5" t="n"/>
      <c r="P87" s="21">
        <f>IF(OR($B87="",$E87="",$F87=""),"",IFERROR(IF(OR($E87&lt;_xlfn.XLOOKUP($B87,'Événements'!$A$5:$A$104,'Événements'!$E$5:$E$104),$F87&gt;_xlfn.XLOOKUP($B87,'Événements'!$A$5:$A$104,'Événements'!$F$5:$F$104)),"Hors période",""),"ID inconnu"))</f>
        <v/>
      </c>
      <c r="Q87" s="21">
        <f>IF(OR($F87="",$I87="Terminé",$I87="Annulé"),"",IF($F87&lt;Paramètres!$B$2,"En retard",""))</f>
        <v/>
      </c>
      <c r="R87" s="21">
        <f>IF(OR($K87="",$E87="",$F87=""),"",IF(COUNTIFS('Actions'!$K$5:$K$204,$K87,'Actions'!$E$5:$E$204,"&lt;="&amp;$F87,'Actions'!$F$5:$F$204,"&gt;="&amp;$E87)&gt;1,"Conflit",""))</f>
        <v/>
      </c>
    </row>
    <row r="88" ht="22" customHeight="1">
      <c r="A88" s="5" t="n"/>
      <c r="B88" s="5" t="n"/>
      <c r="C88" s="5" t="n"/>
      <c r="D88" s="18" t="n"/>
      <c r="E88" s="16" t="n"/>
      <c r="F88" s="16" t="n"/>
      <c r="G88" s="13">
        <f>IF(OR($E88="",$F88=""),"",$F88-$E88+1)</f>
        <v/>
      </c>
      <c r="H88" s="5" t="n"/>
      <c r="I88" s="5" t="n"/>
      <c r="J88" s="5" t="n"/>
      <c r="K88" s="5" t="n"/>
      <c r="L88" s="25" t="n"/>
      <c r="M88" s="17" t="n"/>
      <c r="N88" s="20" t="n"/>
      <c r="O88" s="5" t="n"/>
      <c r="P88" s="22">
        <f>IF(OR($B88="",$E88="",$F88=""),"",IFERROR(IF(OR($E88&lt;_xlfn.XLOOKUP($B88,'Événements'!$A$5:$A$104,'Événements'!$E$5:$E$104),$F88&gt;_xlfn.XLOOKUP($B88,'Événements'!$A$5:$A$104,'Événements'!$F$5:$F$104)),"Hors période",""),"ID inconnu"))</f>
        <v/>
      </c>
      <c r="Q88" s="22">
        <f>IF(OR($F88="",$I88="Terminé",$I88="Annulé"),"",IF($F88&lt;Paramètres!$B$2,"En retard",""))</f>
        <v/>
      </c>
      <c r="R88" s="22">
        <f>IF(OR($K88="",$E88="",$F88=""),"",IF(COUNTIFS('Actions'!$K$5:$K$204,$K88,'Actions'!$E$5:$E$204,"&lt;="&amp;$F88,'Actions'!$F$5:$F$204,"&gt;="&amp;$E88)&gt;1,"Conflit",""))</f>
        <v/>
      </c>
    </row>
    <row r="89" ht="22" customHeight="1">
      <c r="A89" s="5" t="n"/>
      <c r="B89" s="5" t="n"/>
      <c r="C89" s="5" t="n"/>
      <c r="D89" s="18" t="n"/>
      <c r="E89" s="16" t="n"/>
      <c r="F89" s="16" t="n"/>
      <c r="G89" s="8">
        <f>IF(OR($E89="",$F89=""),"",$F89-$E89+1)</f>
        <v/>
      </c>
      <c r="H89" s="5" t="n"/>
      <c r="I89" s="5" t="n"/>
      <c r="J89" s="5" t="n"/>
      <c r="K89" s="5" t="n"/>
      <c r="L89" s="25" t="n"/>
      <c r="M89" s="17" t="n"/>
      <c r="N89" s="20" t="n"/>
      <c r="O89" s="5" t="n"/>
      <c r="P89" s="21">
        <f>IF(OR($B89="",$E89="",$F89=""),"",IFERROR(IF(OR($E89&lt;_xlfn.XLOOKUP($B89,'Événements'!$A$5:$A$104,'Événements'!$E$5:$E$104),$F89&gt;_xlfn.XLOOKUP($B89,'Événements'!$A$5:$A$104,'Événements'!$F$5:$F$104)),"Hors période",""),"ID inconnu"))</f>
        <v/>
      </c>
      <c r="Q89" s="21">
        <f>IF(OR($F89="",$I89="Terminé",$I89="Annulé"),"",IF($F89&lt;Paramètres!$B$2,"En retard",""))</f>
        <v/>
      </c>
      <c r="R89" s="21">
        <f>IF(OR($K89="",$E89="",$F89=""),"",IF(COUNTIFS('Actions'!$K$5:$K$204,$K89,'Actions'!$E$5:$E$204,"&lt;="&amp;$F89,'Actions'!$F$5:$F$204,"&gt;="&amp;$E89)&gt;1,"Conflit",""))</f>
        <v/>
      </c>
    </row>
    <row r="90" ht="22" customHeight="1">
      <c r="A90" s="5" t="n"/>
      <c r="B90" s="5" t="n"/>
      <c r="C90" s="5" t="n"/>
      <c r="D90" s="18" t="n"/>
      <c r="E90" s="16" t="n"/>
      <c r="F90" s="16" t="n"/>
      <c r="G90" s="13">
        <f>IF(OR($E90="",$F90=""),"",$F90-$E90+1)</f>
        <v/>
      </c>
      <c r="H90" s="5" t="n"/>
      <c r="I90" s="5" t="n"/>
      <c r="J90" s="5" t="n"/>
      <c r="K90" s="5" t="n"/>
      <c r="L90" s="25" t="n"/>
      <c r="M90" s="17" t="n"/>
      <c r="N90" s="20" t="n"/>
      <c r="O90" s="5" t="n"/>
      <c r="P90" s="22">
        <f>IF(OR($B90="",$E90="",$F90=""),"",IFERROR(IF(OR($E90&lt;_xlfn.XLOOKUP($B90,'Événements'!$A$5:$A$104,'Événements'!$E$5:$E$104),$F90&gt;_xlfn.XLOOKUP($B90,'Événements'!$A$5:$A$104,'Événements'!$F$5:$F$104)),"Hors période",""),"ID inconnu"))</f>
        <v/>
      </c>
      <c r="Q90" s="22">
        <f>IF(OR($F90="",$I90="Terminé",$I90="Annulé"),"",IF($F90&lt;Paramètres!$B$2,"En retard",""))</f>
        <v/>
      </c>
      <c r="R90" s="22">
        <f>IF(OR($K90="",$E90="",$F90=""),"",IF(COUNTIFS('Actions'!$K$5:$K$204,$K90,'Actions'!$E$5:$E$204,"&lt;="&amp;$F90,'Actions'!$F$5:$F$204,"&gt;="&amp;$E90)&gt;1,"Conflit",""))</f>
        <v/>
      </c>
    </row>
    <row r="91" ht="22" customHeight="1">
      <c r="A91" s="5" t="n"/>
      <c r="B91" s="5" t="n"/>
      <c r="C91" s="5" t="n"/>
      <c r="D91" s="18" t="n"/>
      <c r="E91" s="16" t="n"/>
      <c r="F91" s="16" t="n"/>
      <c r="G91" s="8">
        <f>IF(OR($E91="",$F91=""),"",$F91-$E91+1)</f>
        <v/>
      </c>
      <c r="H91" s="5" t="n"/>
      <c r="I91" s="5" t="n"/>
      <c r="J91" s="5" t="n"/>
      <c r="K91" s="5" t="n"/>
      <c r="L91" s="25" t="n"/>
      <c r="M91" s="17" t="n"/>
      <c r="N91" s="20" t="n"/>
      <c r="O91" s="5" t="n"/>
      <c r="P91" s="21">
        <f>IF(OR($B91="",$E91="",$F91=""),"",IFERROR(IF(OR($E91&lt;_xlfn.XLOOKUP($B91,'Événements'!$A$5:$A$104,'Événements'!$E$5:$E$104),$F91&gt;_xlfn.XLOOKUP($B91,'Événements'!$A$5:$A$104,'Événements'!$F$5:$F$104)),"Hors période",""),"ID inconnu"))</f>
        <v/>
      </c>
      <c r="Q91" s="21">
        <f>IF(OR($F91="",$I91="Terminé",$I91="Annulé"),"",IF($F91&lt;Paramètres!$B$2,"En retard",""))</f>
        <v/>
      </c>
      <c r="R91" s="21">
        <f>IF(OR($K91="",$E91="",$F91=""),"",IF(COUNTIFS('Actions'!$K$5:$K$204,$K91,'Actions'!$E$5:$E$204,"&lt;="&amp;$F91,'Actions'!$F$5:$F$204,"&gt;="&amp;$E91)&gt;1,"Conflit",""))</f>
        <v/>
      </c>
    </row>
    <row r="92" ht="22" customHeight="1">
      <c r="A92" s="5" t="n"/>
      <c r="B92" s="5" t="n"/>
      <c r="C92" s="5" t="n"/>
      <c r="D92" s="18" t="n"/>
      <c r="E92" s="16" t="n"/>
      <c r="F92" s="16" t="n"/>
      <c r="G92" s="13">
        <f>IF(OR($E92="",$F92=""),"",$F92-$E92+1)</f>
        <v/>
      </c>
      <c r="H92" s="5" t="n"/>
      <c r="I92" s="5" t="n"/>
      <c r="J92" s="5" t="n"/>
      <c r="K92" s="5" t="n"/>
      <c r="L92" s="25" t="n"/>
      <c r="M92" s="17" t="n"/>
      <c r="N92" s="20" t="n"/>
      <c r="O92" s="5" t="n"/>
      <c r="P92" s="22">
        <f>IF(OR($B92="",$E92="",$F92=""),"",IFERROR(IF(OR($E92&lt;_xlfn.XLOOKUP($B92,'Événements'!$A$5:$A$104,'Événements'!$E$5:$E$104),$F92&gt;_xlfn.XLOOKUP($B92,'Événements'!$A$5:$A$104,'Événements'!$F$5:$F$104)),"Hors période",""),"ID inconnu"))</f>
        <v/>
      </c>
      <c r="Q92" s="22">
        <f>IF(OR($F92="",$I92="Terminé",$I92="Annulé"),"",IF($F92&lt;Paramètres!$B$2,"En retard",""))</f>
        <v/>
      </c>
      <c r="R92" s="22">
        <f>IF(OR($K92="",$E92="",$F92=""),"",IF(COUNTIFS('Actions'!$K$5:$K$204,$K92,'Actions'!$E$5:$E$204,"&lt;="&amp;$F92,'Actions'!$F$5:$F$204,"&gt;="&amp;$E92)&gt;1,"Conflit",""))</f>
        <v/>
      </c>
    </row>
    <row r="93" ht="22" customHeight="1">
      <c r="A93" s="5" t="n"/>
      <c r="B93" s="5" t="n"/>
      <c r="C93" s="5" t="n"/>
      <c r="D93" s="18" t="n"/>
      <c r="E93" s="16" t="n"/>
      <c r="F93" s="16" t="n"/>
      <c r="G93" s="8">
        <f>IF(OR($E93="",$F93=""),"",$F93-$E93+1)</f>
        <v/>
      </c>
      <c r="H93" s="5" t="n"/>
      <c r="I93" s="5" t="n"/>
      <c r="J93" s="5" t="n"/>
      <c r="K93" s="5" t="n"/>
      <c r="L93" s="25" t="n"/>
      <c r="M93" s="17" t="n"/>
      <c r="N93" s="20" t="n"/>
      <c r="O93" s="5" t="n"/>
      <c r="P93" s="21">
        <f>IF(OR($B93="",$E93="",$F93=""),"",IFERROR(IF(OR($E93&lt;_xlfn.XLOOKUP($B93,'Événements'!$A$5:$A$104,'Événements'!$E$5:$E$104),$F93&gt;_xlfn.XLOOKUP($B93,'Événements'!$A$5:$A$104,'Événements'!$F$5:$F$104)),"Hors période",""),"ID inconnu"))</f>
        <v/>
      </c>
      <c r="Q93" s="21">
        <f>IF(OR($F93="",$I93="Terminé",$I93="Annulé"),"",IF($F93&lt;Paramètres!$B$2,"En retard",""))</f>
        <v/>
      </c>
      <c r="R93" s="21">
        <f>IF(OR($K93="",$E93="",$F93=""),"",IF(COUNTIFS('Actions'!$K$5:$K$204,$K93,'Actions'!$E$5:$E$204,"&lt;="&amp;$F93,'Actions'!$F$5:$F$204,"&gt;="&amp;$E93)&gt;1,"Conflit",""))</f>
        <v/>
      </c>
    </row>
    <row r="94" ht="22" customHeight="1">
      <c r="A94" s="5" t="n"/>
      <c r="B94" s="5" t="n"/>
      <c r="C94" s="5" t="n"/>
      <c r="D94" s="18" t="n"/>
      <c r="E94" s="16" t="n"/>
      <c r="F94" s="16" t="n"/>
      <c r="G94" s="13">
        <f>IF(OR($E94="",$F94=""),"",$F94-$E94+1)</f>
        <v/>
      </c>
      <c r="H94" s="5" t="n"/>
      <c r="I94" s="5" t="n"/>
      <c r="J94" s="5" t="n"/>
      <c r="K94" s="5" t="n"/>
      <c r="L94" s="25" t="n"/>
      <c r="M94" s="17" t="n"/>
      <c r="N94" s="20" t="n"/>
      <c r="O94" s="5" t="n"/>
      <c r="P94" s="22">
        <f>IF(OR($B94="",$E94="",$F94=""),"",IFERROR(IF(OR($E94&lt;_xlfn.XLOOKUP($B94,'Événements'!$A$5:$A$104,'Événements'!$E$5:$E$104),$F94&gt;_xlfn.XLOOKUP($B94,'Événements'!$A$5:$A$104,'Événements'!$F$5:$F$104)),"Hors période",""),"ID inconnu"))</f>
        <v/>
      </c>
      <c r="Q94" s="22">
        <f>IF(OR($F94="",$I94="Terminé",$I94="Annulé"),"",IF($F94&lt;Paramètres!$B$2,"En retard",""))</f>
        <v/>
      </c>
      <c r="R94" s="22">
        <f>IF(OR($K94="",$E94="",$F94=""),"",IF(COUNTIFS('Actions'!$K$5:$K$204,$K94,'Actions'!$E$5:$E$204,"&lt;="&amp;$F94,'Actions'!$F$5:$F$204,"&gt;="&amp;$E94)&gt;1,"Conflit",""))</f>
        <v/>
      </c>
    </row>
    <row r="95" ht="22" customHeight="1">
      <c r="A95" s="5" t="n"/>
      <c r="B95" s="5" t="n"/>
      <c r="C95" s="5" t="n"/>
      <c r="D95" s="18" t="n"/>
      <c r="E95" s="16" t="n"/>
      <c r="F95" s="16" t="n"/>
      <c r="G95" s="8">
        <f>IF(OR($E95="",$F95=""),"",$F95-$E95+1)</f>
        <v/>
      </c>
      <c r="H95" s="5" t="n"/>
      <c r="I95" s="5" t="n"/>
      <c r="J95" s="5" t="n"/>
      <c r="K95" s="5" t="n"/>
      <c r="L95" s="25" t="n"/>
      <c r="M95" s="17" t="n"/>
      <c r="N95" s="20" t="n"/>
      <c r="O95" s="5" t="n"/>
      <c r="P95" s="21">
        <f>IF(OR($B95="",$E95="",$F95=""),"",IFERROR(IF(OR($E95&lt;_xlfn.XLOOKUP($B95,'Événements'!$A$5:$A$104,'Événements'!$E$5:$E$104),$F95&gt;_xlfn.XLOOKUP($B95,'Événements'!$A$5:$A$104,'Événements'!$F$5:$F$104)),"Hors période",""),"ID inconnu"))</f>
        <v/>
      </c>
      <c r="Q95" s="21">
        <f>IF(OR($F95="",$I95="Terminé",$I95="Annulé"),"",IF($F95&lt;Paramètres!$B$2,"En retard",""))</f>
        <v/>
      </c>
      <c r="R95" s="21">
        <f>IF(OR($K95="",$E95="",$F95=""),"",IF(COUNTIFS('Actions'!$K$5:$K$204,$K95,'Actions'!$E$5:$E$204,"&lt;="&amp;$F95,'Actions'!$F$5:$F$204,"&gt;="&amp;$E95)&gt;1,"Conflit",""))</f>
        <v/>
      </c>
    </row>
    <row r="96" ht="22" customHeight="1">
      <c r="A96" s="5" t="n"/>
      <c r="B96" s="5" t="n"/>
      <c r="C96" s="5" t="n"/>
      <c r="D96" s="18" t="n"/>
      <c r="E96" s="16" t="n"/>
      <c r="F96" s="16" t="n"/>
      <c r="G96" s="13">
        <f>IF(OR($E96="",$F96=""),"",$F96-$E96+1)</f>
        <v/>
      </c>
      <c r="H96" s="5" t="n"/>
      <c r="I96" s="5" t="n"/>
      <c r="J96" s="5" t="n"/>
      <c r="K96" s="5" t="n"/>
      <c r="L96" s="25" t="n"/>
      <c r="M96" s="17" t="n"/>
      <c r="N96" s="20" t="n"/>
      <c r="O96" s="5" t="n"/>
      <c r="P96" s="22">
        <f>IF(OR($B96="",$E96="",$F96=""),"",IFERROR(IF(OR($E96&lt;_xlfn.XLOOKUP($B96,'Événements'!$A$5:$A$104,'Événements'!$E$5:$E$104),$F96&gt;_xlfn.XLOOKUP($B96,'Événements'!$A$5:$A$104,'Événements'!$F$5:$F$104)),"Hors période",""),"ID inconnu"))</f>
        <v/>
      </c>
      <c r="Q96" s="22">
        <f>IF(OR($F96="",$I96="Terminé",$I96="Annulé"),"",IF($F96&lt;Paramètres!$B$2,"En retard",""))</f>
        <v/>
      </c>
      <c r="R96" s="22">
        <f>IF(OR($K96="",$E96="",$F96=""),"",IF(COUNTIFS('Actions'!$K$5:$K$204,$K96,'Actions'!$E$5:$E$204,"&lt;="&amp;$F96,'Actions'!$F$5:$F$204,"&gt;="&amp;$E96)&gt;1,"Conflit",""))</f>
        <v/>
      </c>
    </row>
    <row r="97" ht="22" customHeight="1">
      <c r="A97" s="5" t="n"/>
      <c r="B97" s="5" t="n"/>
      <c r="C97" s="5" t="n"/>
      <c r="D97" s="18" t="n"/>
      <c r="E97" s="16" t="n"/>
      <c r="F97" s="16" t="n"/>
      <c r="G97" s="8">
        <f>IF(OR($E97="",$F97=""),"",$F97-$E97+1)</f>
        <v/>
      </c>
      <c r="H97" s="5" t="n"/>
      <c r="I97" s="5" t="n"/>
      <c r="J97" s="5" t="n"/>
      <c r="K97" s="5" t="n"/>
      <c r="L97" s="25" t="n"/>
      <c r="M97" s="17" t="n"/>
      <c r="N97" s="20" t="n"/>
      <c r="O97" s="5" t="n"/>
      <c r="P97" s="21">
        <f>IF(OR($B97="",$E97="",$F97=""),"",IFERROR(IF(OR($E97&lt;_xlfn.XLOOKUP($B97,'Événements'!$A$5:$A$104,'Événements'!$E$5:$E$104),$F97&gt;_xlfn.XLOOKUP($B97,'Événements'!$A$5:$A$104,'Événements'!$F$5:$F$104)),"Hors période",""),"ID inconnu"))</f>
        <v/>
      </c>
      <c r="Q97" s="21">
        <f>IF(OR($F97="",$I97="Terminé",$I97="Annulé"),"",IF($F97&lt;Paramètres!$B$2,"En retard",""))</f>
        <v/>
      </c>
      <c r="R97" s="21">
        <f>IF(OR($K97="",$E97="",$F97=""),"",IF(COUNTIFS('Actions'!$K$5:$K$204,$K97,'Actions'!$E$5:$E$204,"&lt;="&amp;$F97,'Actions'!$F$5:$F$204,"&gt;="&amp;$E97)&gt;1,"Conflit",""))</f>
        <v/>
      </c>
    </row>
    <row r="98" ht="22" customHeight="1">
      <c r="A98" s="5" t="n"/>
      <c r="B98" s="5" t="n"/>
      <c r="C98" s="5" t="n"/>
      <c r="D98" s="18" t="n"/>
      <c r="E98" s="16" t="n"/>
      <c r="F98" s="16" t="n"/>
      <c r="G98" s="13">
        <f>IF(OR($E98="",$F98=""),"",$F98-$E98+1)</f>
        <v/>
      </c>
      <c r="H98" s="5" t="n"/>
      <c r="I98" s="5" t="n"/>
      <c r="J98" s="5" t="n"/>
      <c r="K98" s="5" t="n"/>
      <c r="L98" s="25" t="n"/>
      <c r="M98" s="17" t="n"/>
      <c r="N98" s="20" t="n"/>
      <c r="O98" s="5" t="n"/>
      <c r="P98" s="22">
        <f>IF(OR($B98="",$E98="",$F98=""),"",IFERROR(IF(OR($E98&lt;_xlfn.XLOOKUP($B98,'Événements'!$A$5:$A$104,'Événements'!$E$5:$E$104),$F98&gt;_xlfn.XLOOKUP($B98,'Événements'!$A$5:$A$104,'Événements'!$F$5:$F$104)),"Hors période",""),"ID inconnu"))</f>
        <v/>
      </c>
      <c r="Q98" s="22">
        <f>IF(OR($F98="",$I98="Terminé",$I98="Annulé"),"",IF($F98&lt;Paramètres!$B$2,"En retard",""))</f>
        <v/>
      </c>
      <c r="R98" s="22">
        <f>IF(OR($K98="",$E98="",$F98=""),"",IF(COUNTIFS('Actions'!$K$5:$K$204,$K98,'Actions'!$E$5:$E$204,"&lt;="&amp;$F98,'Actions'!$F$5:$F$204,"&gt;="&amp;$E98)&gt;1,"Conflit",""))</f>
        <v/>
      </c>
    </row>
    <row r="99" ht="22" customHeight="1">
      <c r="A99" s="5" t="n"/>
      <c r="B99" s="5" t="n"/>
      <c r="C99" s="5" t="n"/>
      <c r="D99" s="18" t="n"/>
      <c r="E99" s="16" t="n"/>
      <c r="F99" s="16" t="n"/>
      <c r="G99" s="8">
        <f>IF(OR($E99="",$F99=""),"",$F99-$E99+1)</f>
        <v/>
      </c>
      <c r="H99" s="5" t="n"/>
      <c r="I99" s="5" t="n"/>
      <c r="J99" s="5" t="n"/>
      <c r="K99" s="5" t="n"/>
      <c r="L99" s="25" t="n"/>
      <c r="M99" s="17" t="n"/>
      <c r="N99" s="20" t="n"/>
      <c r="O99" s="5" t="n"/>
      <c r="P99" s="21">
        <f>IF(OR($B99="",$E99="",$F99=""),"",IFERROR(IF(OR($E99&lt;_xlfn.XLOOKUP($B99,'Événements'!$A$5:$A$104,'Événements'!$E$5:$E$104),$F99&gt;_xlfn.XLOOKUP($B99,'Événements'!$A$5:$A$104,'Événements'!$F$5:$F$104)),"Hors période",""),"ID inconnu"))</f>
        <v/>
      </c>
      <c r="Q99" s="21">
        <f>IF(OR($F99="",$I99="Terminé",$I99="Annulé"),"",IF($F99&lt;Paramètres!$B$2,"En retard",""))</f>
        <v/>
      </c>
      <c r="R99" s="21">
        <f>IF(OR($K99="",$E99="",$F99=""),"",IF(COUNTIFS('Actions'!$K$5:$K$204,$K99,'Actions'!$E$5:$E$204,"&lt;="&amp;$F99,'Actions'!$F$5:$F$204,"&gt;="&amp;$E99)&gt;1,"Conflit",""))</f>
        <v/>
      </c>
    </row>
    <row r="100" ht="22" customHeight="1">
      <c r="A100" s="5" t="n"/>
      <c r="B100" s="5" t="n"/>
      <c r="C100" s="5" t="n"/>
      <c r="D100" s="18" t="n"/>
      <c r="E100" s="16" t="n"/>
      <c r="F100" s="16" t="n"/>
      <c r="G100" s="13">
        <f>IF(OR($E100="",$F100=""),"",$F100-$E100+1)</f>
        <v/>
      </c>
      <c r="H100" s="5" t="n"/>
      <c r="I100" s="5" t="n"/>
      <c r="J100" s="5" t="n"/>
      <c r="K100" s="5" t="n"/>
      <c r="L100" s="25" t="n"/>
      <c r="M100" s="17" t="n"/>
      <c r="N100" s="20" t="n"/>
      <c r="O100" s="5" t="n"/>
      <c r="P100" s="22">
        <f>IF(OR($B100="",$E100="",$F100=""),"",IFERROR(IF(OR($E100&lt;_xlfn.XLOOKUP($B100,'Événements'!$A$5:$A$104,'Événements'!$E$5:$E$104),$F100&gt;_xlfn.XLOOKUP($B100,'Événements'!$A$5:$A$104,'Événements'!$F$5:$F$104)),"Hors période",""),"ID inconnu"))</f>
        <v/>
      </c>
      <c r="Q100" s="22">
        <f>IF(OR($F100="",$I100="Terminé",$I100="Annulé"),"",IF($F100&lt;Paramètres!$B$2,"En retard",""))</f>
        <v/>
      </c>
      <c r="R100" s="22">
        <f>IF(OR($K100="",$E100="",$F100=""),"",IF(COUNTIFS('Actions'!$K$5:$K$204,$K100,'Actions'!$E$5:$E$204,"&lt;="&amp;$F100,'Actions'!$F$5:$F$204,"&gt;="&amp;$E100)&gt;1,"Conflit",""))</f>
        <v/>
      </c>
    </row>
    <row r="101" ht="22" customHeight="1">
      <c r="A101" s="5" t="n"/>
      <c r="B101" s="5" t="n"/>
      <c r="C101" s="5" t="n"/>
      <c r="D101" s="18" t="n"/>
      <c r="E101" s="16" t="n"/>
      <c r="F101" s="16" t="n"/>
      <c r="G101" s="8">
        <f>IF(OR($E101="",$F101=""),"",$F101-$E101+1)</f>
        <v/>
      </c>
      <c r="H101" s="5" t="n"/>
      <c r="I101" s="5" t="n"/>
      <c r="J101" s="5" t="n"/>
      <c r="K101" s="5" t="n"/>
      <c r="L101" s="25" t="n"/>
      <c r="M101" s="17" t="n"/>
      <c r="N101" s="20" t="n"/>
      <c r="O101" s="5" t="n"/>
      <c r="P101" s="21">
        <f>IF(OR($B101="",$E101="",$F101=""),"",IFERROR(IF(OR($E101&lt;_xlfn.XLOOKUP($B101,'Événements'!$A$5:$A$104,'Événements'!$E$5:$E$104),$F101&gt;_xlfn.XLOOKUP($B101,'Événements'!$A$5:$A$104,'Événements'!$F$5:$F$104)),"Hors période",""),"ID inconnu"))</f>
        <v/>
      </c>
      <c r="Q101" s="21">
        <f>IF(OR($F101="",$I101="Terminé",$I101="Annulé"),"",IF($F101&lt;Paramètres!$B$2,"En retard",""))</f>
        <v/>
      </c>
      <c r="R101" s="21">
        <f>IF(OR($K101="",$E101="",$F101=""),"",IF(COUNTIFS('Actions'!$K$5:$K$204,$K101,'Actions'!$E$5:$E$204,"&lt;="&amp;$F101,'Actions'!$F$5:$F$204,"&gt;="&amp;$E101)&gt;1,"Conflit",""))</f>
        <v/>
      </c>
    </row>
    <row r="102" ht="22" customHeight="1">
      <c r="A102" s="5" t="n"/>
      <c r="B102" s="5" t="n"/>
      <c r="C102" s="5" t="n"/>
      <c r="D102" s="18" t="n"/>
      <c r="E102" s="16" t="n"/>
      <c r="F102" s="16" t="n"/>
      <c r="G102" s="13">
        <f>IF(OR($E102="",$F102=""),"",$F102-$E102+1)</f>
        <v/>
      </c>
      <c r="H102" s="5" t="n"/>
      <c r="I102" s="5" t="n"/>
      <c r="J102" s="5" t="n"/>
      <c r="K102" s="5" t="n"/>
      <c r="L102" s="25" t="n"/>
      <c r="M102" s="17" t="n"/>
      <c r="N102" s="20" t="n"/>
      <c r="O102" s="5" t="n"/>
      <c r="P102" s="22">
        <f>IF(OR($B102="",$E102="",$F102=""),"",IFERROR(IF(OR($E102&lt;_xlfn.XLOOKUP($B102,'Événements'!$A$5:$A$104,'Événements'!$E$5:$E$104),$F102&gt;_xlfn.XLOOKUP($B102,'Événements'!$A$5:$A$104,'Événements'!$F$5:$F$104)),"Hors période",""),"ID inconnu"))</f>
        <v/>
      </c>
      <c r="Q102" s="22">
        <f>IF(OR($F102="",$I102="Terminé",$I102="Annulé"),"",IF($F102&lt;Paramètres!$B$2,"En retard",""))</f>
        <v/>
      </c>
      <c r="R102" s="22">
        <f>IF(OR($K102="",$E102="",$F102=""),"",IF(COUNTIFS('Actions'!$K$5:$K$204,$K102,'Actions'!$E$5:$E$204,"&lt;="&amp;$F102,'Actions'!$F$5:$F$204,"&gt;="&amp;$E102)&gt;1,"Conflit",""))</f>
        <v/>
      </c>
    </row>
    <row r="103" ht="22" customHeight="1">
      <c r="A103" s="5" t="n"/>
      <c r="B103" s="5" t="n"/>
      <c r="C103" s="5" t="n"/>
      <c r="D103" s="18" t="n"/>
      <c r="E103" s="16" t="n"/>
      <c r="F103" s="16" t="n"/>
      <c r="G103" s="8">
        <f>IF(OR($E103="",$F103=""),"",$F103-$E103+1)</f>
        <v/>
      </c>
      <c r="H103" s="5" t="n"/>
      <c r="I103" s="5" t="n"/>
      <c r="J103" s="5" t="n"/>
      <c r="K103" s="5" t="n"/>
      <c r="L103" s="25" t="n"/>
      <c r="M103" s="17" t="n"/>
      <c r="N103" s="20" t="n"/>
      <c r="O103" s="5" t="n"/>
      <c r="P103" s="21">
        <f>IF(OR($B103="",$E103="",$F103=""),"",IFERROR(IF(OR($E103&lt;_xlfn.XLOOKUP($B103,'Événements'!$A$5:$A$104,'Événements'!$E$5:$E$104),$F103&gt;_xlfn.XLOOKUP($B103,'Événements'!$A$5:$A$104,'Événements'!$F$5:$F$104)),"Hors période",""),"ID inconnu"))</f>
        <v/>
      </c>
      <c r="Q103" s="21">
        <f>IF(OR($F103="",$I103="Terminé",$I103="Annulé"),"",IF($F103&lt;Paramètres!$B$2,"En retard",""))</f>
        <v/>
      </c>
      <c r="R103" s="21">
        <f>IF(OR($K103="",$E103="",$F103=""),"",IF(COUNTIFS('Actions'!$K$5:$K$204,$K103,'Actions'!$E$5:$E$204,"&lt;="&amp;$F103,'Actions'!$F$5:$F$204,"&gt;="&amp;$E103)&gt;1,"Conflit",""))</f>
        <v/>
      </c>
    </row>
    <row r="104" ht="22" customHeight="1">
      <c r="A104" s="5" t="n"/>
      <c r="B104" s="5" t="n"/>
      <c r="C104" s="5" t="n"/>
      <c r="D104" s="18" t="n"/>
      <c r="E104" s="16" t="n"/>
      <c r="F104" s="16" t="n"/>
      <c r="G104" s="13">
        <f>IF(OR($E104="",$F104=""),"",$F104-$E104+1)</f>
        <v/>
      </c>
      <c r="H104" s="5" t="n"/>
      <c r="I104" s="5" t="n"/>
      <c r="J104" s="5" t="n"/>
      <c r="K104" s="5" t="n"/>
      <c r="L104" s="25" t="n"/>
      <c r="M104" s="17" t="n"/>
      <c r="N104" s="20" t="n"/>
      <c r="O104" s="5" t="n"/>
      <c r="P104" s="22">
        <f>IF(OR($B104="",$E104="",$F104=""),"",IFERROR(IF(OR($E104&lt;_xlfn.XLOOKUP($B104,'Événements'!$A$5:$A$104,'Événements'!$E$5:$E$104),$F104&gt;_xlfn.XLOOKUP($B104,'Événements'!$A$5:$A$104,'Événements'!$F$5:$F$104)),"Hors période",""),"ID inconnu"))</f>
        <v/>
      </c>
      <c r="Q104" s="22">
        <f>IF(OR($F104="",$I104="Terminé",$I104="Annulé"),"",IF($F104&lt;Paramètres!$B$2,"En retard",""))</f>
        <v/>
      </c>
      <c r="R104" s="22">
        <f>IF(OR($K104="",$E104="",$F104=""),"",IF(COUNTIFS('Actions'!$K$5:$K$204,$K104,'Actions'!$E$5:$E$204,"&lt;="&amp;$F104,'Actions'!$F$5:$F$204,"&gt;="&amp;$E104)&gt;1,"Conflit",""))</f>
        <v/>
      </c>
    </row>
    <row r="105" ht="22" customHeight="1">
      <c r="A105" s="5" t="n"/>
      <c r="B105" s="5" t="n"/>
      <c r="C105" s="5" t="n"/>
      <c r="D105" s="18" t="n"/>
      <c r="E105" s="16" t="n"/>
      <c r="F105" s="16" t="n"/>
      <c r="G105" s="8">
        <f>IF(OR($E105="",$F105=""),"",$F105-$E105+1)</f>
        <v/>
      </c>
      <c r="H105" s="5" t="n"/>
      <c r="I105" s="5" t="n"/>
      <c r="J105" s="5" t="n"/>
      <c r="K105" s="5" t="n"/>
      <c r="L105" s="25" t="n"/>
      <c r="M105" s="17" t="n"/>
      <c r="N105" s="20" t="n"/>
      <c r="O105" s="5" t="n"/>
      <c r="P105" s="21">
        <f>IF(OR($B105="",$E105="",$F105=""),"",IFERROR(IF(OR($E105&lt;_xlfn.XLOOKUP($B105,'Événements'!$A$5:$A$104,'Événements'!$E$5:$E$104),$F105&gt;_xlfn.XLOOKUP($B105,'Événements'!$A$5:$A$104,'Événements'!$F$5:$F$104)),"Hors période",""),"ID inconnu"))</f>
        <v/>
      </c>
      <c r="Q105" s="21">
        <f>IF(OR($F105="",$I105="Terminé",$I105="Annulé"),"",IF($F105&lt;Paramètres!$B$2,"En retard",""))</f>
        <v/>
      </c>
      <c r="R105" s="21">
        <f>IF(OR($K105="",$E105="",$F105=""),"",IF(COUNTIFS('Actions'!$K$5:$K$204,$K105,'Actions'!$E$5:$E$204,"&lt;="&amp;$F105,'Actions'!$F$5:$F$204,"&gt;="&amp;$E105)&gt;1,"Conflit",""))</f>
        <v/>
      </c>
    </row>
    <row r="106" ht="22" customHeight="1">
      <c r="A106" s="5" t="n"/>
      <c r="B106" s="5" t="n"/>
      <c r="C106" s="5" t="n"/>
      <c r="D106" s="18" t="n"/>
      <c r="E106" s="16" t="n"/>
      <c r="F106" s="16" t="n"/>
      <c r="G106" s="13">
        <f>IF(OR($E106="",$F106=""),"",$F106-$E106+1)</f>
        <v/>
      </c>
      <c r="H106" s="5" t="n"/>
      <c r="I106" s="5" t="n"/>
      <c r="J106" s="5" t="n"/>
      <c r="K106" s="5" t="n"/>
      <c r="L106" s="25" t="n"/>
      <c r="M106" s="17" t="n"/>
      <c r="N106" s="20" t="n"/>
      <c r="O106" s="5" t="n"/>
      <c r="P106" s="22">
        <f>IF(OR($B106="",$E106="",$F106=""),"",IFERROR(IF(OR($E106&lt;_xlfn.XLOOKUP($B106,'Événements'!$A$5:$A$104,'Événements'!$E$5:$E$104),$F106&gt;_xlfn.XLOOKUP($B106,'Événements'!$A$5:$A$104,'Événements'!$F$5:$F$104)),"Hors période",""),"ID inconnu"))</f>
        <v/>
      </c>
      <c r="Q106" s="22">
        <f>IF(OR($F106="",$I106="Terminé",$I106="Annulé"),"",IF($F106&lt;Paramètres!$B$2,"En retard",""))</f>
        <v/>
      </c>
      <c r="R106" s="22">
        <f>IF(OR($K106="",$E106="",$F106=""),"",IF(COUNTIFS('Actions'!$K$5:$K$204,$K106,'Actions'!$E$5:$E$204,"&lt;="&amp;$F106,'Actions'!$F$5:$F$204,"&gt;="&amp;$E106)&gt;1,"Conflit",""))</f>
        <v/>
      </c>
    </row>
    <row r="107" ht="22" customHeight="1">
      <c r="A107" s="5" t="n"/>
      <c r="B107" s="5" t="n"/>
      <c r="C107" s="5" t="n"/>
      <c r="D107" s="18" t="n"/>
      <c r="E107" s="16" t="n"/>
      <c r="F107" s="16" t="n"/>
      <c r="G107" s="8">
        <f>IF(OR($E107="",$F107=""),"",$F107-$E107+1)</f>
        <v/>
      </c>
      <c r="H107" s="5" t="n"/>
      <c r="I107" s="5" t="n"/>
      <c r="J107" s="5" t="n"/>
      <c r="K107" s="5" t="n"/>
      <c r="L107" s="25" t="n"/>
      <c r="M107" s="17" t="n"/>
      <c r="N107" s="20" t="n"/>
      <c r="O107" s="5" t="n"/>
      <c r="P107" s="21">
        <f>IF(OR($B107="",$E107="",$F107=""),"",IFERROR(IF(OR($E107&lt;_xlfn.XLOOKUP($B107,'Événements'!$A$5:$A$104,'Événements'!$E$5:$E$104),$F107&gt;_xlfn.XLOOKUP($B107,'Événements'!$A$5:$A$104,'Événements'!$F$5:$F$104)),"Hors période",""),"ID inconnu"))</f>
        <v/>
      </c>
      <c r="Q107" s="21">
        <f>IF(OR($F107="",$I107="Terminé",$I107="Annulé"),"",IF($F107&lt;Paramètres!$B$2,"En retard",""))</f>
        <v/>
      </c>
      <c r="R107" s="21">
        <f>IF(OR($K107="",$E107="",$F107=""),"",IF(COUNTIFS('Actions'!$K$5:$K$204,$K107,'Actions'!$E$5:$E$204,"&lt;="&amp;$F107,'Actions'!$F$5:$F$204,"&gt;="&amp;$E107)&gt;1,"Conflit",""))</f>
        <v/>
      </c>
    </row>
    <row r="108" ht="22" customHeight="1">
      <c r="A108" s="5" t="n"/>
      <c r="B108" s="5" t="n"/>
      <c r="C108" s="5" t="n"/>
      <c r="D108" s="18" t="n"/>
      <c r="E108" s="16" t="n"/>
      <c r="F108" s="16" t="n"/>
      <c r="G108" s="13">
        <f>IF(OR($E108="",$F108=""),"",$F108-$E108+1)</f>
        <v/>
      </c>
      <c r="H108" s="5" t="n"/>
      <c r="I108" s="5" t="n"/>
      <c r="J108" s="5" t="n"/>
      <c r="K108" s="5" t="n"/>
      <c r="L108" s="25" t="n"/>
      <c r="M108" s="17" t="n"/>
      <c r="N108" s="20" t="n"/>
      <c r="O108" s="5" t="n"/>
      <c r="P108" s="22">
        <f>IF(OR($B108="",$E108="",$F108=""),"",IFERROR(IF(OR($E108&lt;_xlfn.XLOOKUP($B108,'Événements'!$A$5:$A$104,'Événements'!$E$5:$E$104),$F108&gt;_xlfn.XLOOKUP($B108,'Événements'!$A$5:$A$104,'Événements'!$F$5:$F$104)),"Hors période",""),"ID inconnu"))</f>
        <v/>
      </c>
      <c r="Q108" s="22">
        <f>IF(OR($F108="",$I108="Terminé",$I108="Annulé"),"",IF($F108&lt;Paramètres!$B$2,"En retard",""))</f>
        <v/>
      </c>
      <c r="R108" s="22">
        <f>IF(OR($K108="",$E108="",$F108=""),"",IF(COUNTIFS('Actions'!$K$5:$K$204,$K108,'Actions'!$E$5:$E$204,"&lt;="&amp;$F108,'Actions'!$F$5:$F$204,"&gt;="&amp;$E108)&gt;1,"Conflit",""))</f>
        <v/>
      </c>
    </row>
    <row r="109" ht="22" customHeight="1">
      <c r="A109" s="5" t="n"/>
      <c r="B109" s="5" t="n"/>
      <c r="C109" s="5" t="n"/>
      <c r="D109" s="18" t="n"/>
      <c r="E109" s="16" t="n"/>
      <c r="F109" s="16" t="n"/>
      <c r="G109" s="8">
        <f>IF(OR($E109="",$F109=""),"",$F109-$E109+1)</f>
        <v/>
      </c>
      <c r="H109" s="5" t="n"/>
      <c r="I109" s="5" t="n"/>
      <c r="J109" s="5" t="n"/>
      <c r="K109" s="5" t="n"/>
      <c r="L109" s="25" t="n"/>
      <c r="M109" s="17" t="n"/>
      <c r="N109" s="20" t="n"/>
      <c r="O109" s="5" t="n"/>
      <c r="P109" s="21">
        <f>IF(OR($B109="",$E109="",$F109=""),"",IFERROR(IF(OR($E109&lt;_xlfn.XLOOKUP($B109,'Événements'!$A$5:$A$104,'Événements'!$E$5:$E$104),$F109&gt;_xlfn.XLOOKUP($B109,'Événements'!$A$5:$A$104,'Événements'!$F$5:$F$104)),"Hors période",""),"ID inconnu"))</f>
        <v/>
      </c>
      <c r="Q109" s="21">
        <f>IF(OR($F109="",$I109="Terminé",$I109="Annulé"),"",IF($F109&lt;Paramètres!$B$2,"En retard",""))</f>
        <v/>
      </c>
      <c r="R109" s="21">
        <f>IF(OR($K109="",$E109="",$F109=""),"",IF(COUNTIFS('Actions'!$K$5:$K$204,$K109,'Actions'!$E$5:$E$204,"&lt;="&amp;$F109,'Actions'!$F$5:$F$204,"&gt;="&amp;$E109)&gt;1,"Conflit",""))</f>
        <v/>
      </c>
    </row>
    <row r="110" ht="22" customHeight="1">
      <c r="A110" s="5" t="n"/>
      <c r="B110" s="5" t="n"/>
      <c r="C110" s="5" t="n"/>
      <c r="D110" s="18" t="n"/>
      <c r="E110" s="16" t="n"/>
      <c r="F110" s="16" t="n"/>
      <c r="G110" s="13">
        <f>IF(OR($E110="",$F110=""),"",$F110-$E110+1)</f>
        <v/>
      </c>
      <c r="H110" s="5" t="n"/>
      <c r="I110" s="5" t="n"/>
      <c r="J110" s="5" t="n"/>
      <c r="K110" s="5" t="n"/>
      <c r="L110" s="25" t="n"/>
      <c r="M110" s="17" t="n"/>
      <c r="N110" s="20" t="n"/>
      <c r="O110" s="5" t="n"/>
      <c r="P110" s="22">
        <f>IF(OR($B110="",$E110="",$F110=""),"",IFERROR(IF(OR($E110&lt;_xlfn.XLOOKUP($B110,'Événements'!$A$5:$A$104,'Événements'!$E$5:$E$104),$F110&gt;_xlfn.XLOOKUP($B110,'Événements'!$A$5:$A$104,'Événements'!$F$5:$F$104)),"Hors période",""),"ID inconnu"))</f>
        <v/>
      </c>
      <c r="Q110" s="22">
        <f>IF(OR($F110="",$I110="Terminé",$I110="Annulé"),"",IF($F110&lt;Paramètres!$B$2,"En retard",""))</f>
        <v/>
      </c>
      <c r="R110" s="22">
        <f>IF(OR($K110="",$E110="",$F110=""),"",IF(COUNTIFS('Actions'!$K$5:$K$204,$K110,'Actions'!$E$5:$E$204,"&lt;="&amp;$F110,'Actions'!$F$5:$F$204,"&gt;="&amp;$E110)&gt;1,"Conflit",""))</f>
        <v/>
      </c>
    </row>
    <row r="111" ht="22" customHeight="1">
      <c r="A111" s="5" t="n"/>
      <c r="B111" s="5" t="n"/>
      <c r="C111" s="5" t="n"/>
      <c r="D111" s="18" t="n"/>
      <c r="E111" s="16" t="n"/>
      <c r="F111" s="16" t="n"/>
      <c r="G111" s="8">
        <f>IF(OR($E111="",$F111=""),"",$F111-$E111+1)</f>
        <v/>
      </c>
      <c r="H111" s="5" t="n"/>
      <c r="I111" s="5" t="n"/>
      <c r="J111" s="5" t="n"/>
      <c r="K111" s="5" t="n"/>
      <c r="L111" s="25" t="n"/>
      <c r="M111" s="17" t="n"/>
      <c r="N111" s="20" t="n"/>
      <c r="O111" s="5" t="n"/>
      <c r="P111" s="21">
        <f>IF(OR($B111="",$E111="",$F111=""),"",IFERROR(IF(OR($E111&lt;_xlfn.XLOOKUP($B111,'Événements'!$A$5:$A$104,'Événements'!$E$5:$E$104),$F111&gt;_xlfn.XLOOKUP($B111,'Événements'!$A$5:$A$104,'Événements'!$F$5:$F$104)),"Hors période",""),"ID inconnu"))</f>
        <v/>
      </c>
      <c r="Q111" s="21">
        <f>IF(OR($F111="",$I111="Terminé",$I111="Annulé"),"",IF($F111&lt;Paramètres!$B$2,"En retard",""))</f>
        <v/>
      </c>
      <c r="R111" s="21">
        <f>IF(OR($K111="",$E111="",$F111=""),"",IF(COUNTIFS('Actions'!$K$5:$K$204,$K111,'Actions'!$E$5:$E$204,"&lt;="&amp;$F111,'Actions'!$F$5:$F$204,"&gt;="&amp;$E111)&gt;1,"Conflit",""))</f>
        <v/>
      </c>
    </row>
    <row r="112" ht="22" customHeight="1">
      <c r="A112" s="5" t="n"/>
      <c r="B112" s="5" t="n"/>
      <c r="C112" s="5" t="n"/>
      <c r="D112" s="18" t="n"/>
      <c r="E112" s="16" t="n"/>
      <c r="F112" s="16" t="n"/>
      <c r="G112" s="13">
        <f>IF(OR($E112="",$F112=""),"",$F112-$E112+1)</f>
        <v/>
      </c>
      <c r="H112" s="5" t="n"/>
      <c r="I112" s="5" t="n"/>
      <c r="J112" s="5" t="n"/>
      <c r="K112" s="5" t="n"/>
      <c r="L112" s="25" t="n"/>
      <c r="M112" s="17" t="n"/>
      <c r="N112" s="20" t="n"/>
      <c r="O112" s="5" t="n"/>
      <c r="P112" s="22">
        <f>IF(OR($B112="",$E112="",$F112=""),"",IFERROR(IF(OR($E112&lt;_xlfn.XLOOKUP($B112,'Événements'!$A$5:$A$104,'Événements'!$E$5:$E$104),$F112&gt;_xlfn.XLOOKUP($B112,'Événements'!$A$5:$A$104,'Événements'!$F$5:$F$104)),"Hors période",""),"ID inconnu"))</f>
        <v/>
      </c>
      <c r="Q112" s="22">
        <f>IF(OR($F112="",$I112="Terminé",$I112="Annulé"),"",IF($F112&lt;Paramètres!$B$2,"En retard",""))</f>
        <v/>
      </c>
      <c r="R112" s="22">
        <f>IF(OR($K112="",$E112="",$F112=""),"",IF(COUNTIFS('Actions'!$K$5:$K$204,$K112,'Actions'!$E$5:$E$204,"&lt;="&amp;$F112,'Actions'!$F$5:$F$204,"&gt;="&amp;$E112)&gt;1,"Conflit",""))</f>
        <v/>
      </c>
    </row>
    <row r="113" ht="22" customHeight="1">
      <c r="A113" s="5" t="n"/>
      <c r="B113" s="5" t="n"/>
      <c r="C113" s="5" t="n"/>
      <c r="D113" s="18" t="n"/>
      <c r="E113" s="16" t="n"/>
      <c r="F113" s="16" t="n"/>
      <c r="G113" s="8">
        <f>IF(OR($E113="",$F113=""),"",$F113-$E113+1)</f>
        <v/>
      </c>
      <c r="H113" s="5" t="n"/>
      <c r="I113" s="5" t="n"/>
      <c r="J113" s="5" t="n"/>
      <c r="K113" s="5" t="n"/>
      <c r="L113" s="25" t="n"/>
      <c r="M113" s="17" t="n"/>
      <c r="N113" s="20" t="n"/>
      <c r="O113" s="5" t="n"/>
      <c r="P113" s="21">
        <f>IF(OR($B113="",$E113="",$F113=""),"",IFERROR(IF(OR($E113&lt;_xlfn.XLOOKUP($B113,'Événements'!$A$5:$A$104,'Événements'!$E$5:$E$104),$F113&gt;_xlfn.XLOOKUP($B113,'Événements'!$A$5:$A$104,'Événements'!$F$5:$F$104)),"Hors période",""),"ID inconnu"))</f>
        <v/>
      </c>
      <c r="Q113" s="21">
        <f>IF(OR($F113="",$I113="Terminé",$I113="Annulé"),"",IF($F113&lt;Paramètres!$B$2,"En retard",""))</f>
        <v/>
      </c>
      <c r="R113" s="21">
        <f>IF(OR($K113="",$E113="",$F113=""),"",IF(COUNTIFS('Actions'!$K$5:$K$204,$K113,'Actions'!$E$5:$E$204,"&lt;="&amp;$F113,'Actions'!$F$5:$F$204,"&gt;="&amp;$E113)&gt;1,"Conflit",""))</f>
        <v/>
      </c>
    </row>
    <row r="114" ht="22" customHeight="1">
      <c r="A114" s="5" t="n"/>
      <c r="B114" s="5" t="n"/>
      <c r="C114" s="5" t="n"/>
      <c r="D114" s="18" t="n"/>
      <c r="E114" s="16" t="n"/>
      <c r="F114" s="16" t="n"/>
      <c r="G114" s="13">
        <f>IF(OR($E114="",$F114=""),"",$F114-$E114+1)</f>
        <v/>
      </c>
      <c r="H114" s="5" t="n"/>
      <c r="I114" s="5" t="n"/>
      <c r="J114" s="5" t="n"/>
      <c r="K114" s="5" t="n"/>
      <c r="L114" s="25" t="n"/>
      <c r="M114" s="17" t="n"/>
      <c r="N114" s="20" t="n"/>
      <c r="O114" s="5" t="n"/>
      <c r="P114" s="22">
        <f>IF(OR($B114="",$E114="",$F114=""),"",IFERROR(IF(OR($E114&lt;_xlfn.XLOOKUP($B114,'Événements'!$A$5:$A$104,'Événements'!$E$5:$E$104),$F114&gt;_xlfn.XLOOKUP($B114,'Événements'!$A$5:$A$104,'Événements'!$F$5:$F$104)),"Hors période",""),"ID inconnu"))</f>
        <v/>
      </c>
      <c r="Q114" s="22">
        <f>IF(OR($F114="",$I114="Terminé",$I114="Annulé"),"",IF($F114&lt;Paramètres!$B$2,"En retard",""))</f>
        <v/>
      </c>
      <c r="R114" s="22">
        <f>IF(OR($K114="",$E114="",$F114=""),"",IF(COUNTIFS('Actions'!$K$5:$K$204,$K114,'Actions'!$E$5:$E$204,"&lt;="&amp;$F114,'Actions'!$F$5:$F$204,"&gt;="&amp;$E114)&gt;1,"Conflit",""))</f>
        <v/>
      </c>
    </row>
    <row r="115" ht="22" customHeight="1">
      <c r="A115" s="5" t="n"/>
      <c r="B115" s="5" t="n"/>
      <c r="C115" s="5" t="n"/>
      <c r="D115" s="18" t="n"/>
      <c r="E115" s="16" t="n"/>
      <c r="F115" s="16" t="n"/>
      <c r="G115" s="8">
        <f>IF(OR($E115="",$F115=""),"",$F115-$E115+1)</f>
        <v/>
      </c>
      <c r="H115" s="5" t="n"/>
      <c r="I115" s="5" t="n"/>
      <c r="J115" s="5" t="n"/>
      <c r="K115" s="5" t="n"/>
      <c r="L115" s="25" t="n"/>
      <c r="M115" s="17" t="n"/>
      <c r="N115" s="20" t="n"/>
      <c r="O115" s="5" t="n"/>
      <c r="P115" s="21">
        <f>IF(OR($B115="",$E115="",$F115=""),"",IFERROR(IF(OR($E115&lt;_xlfn.XLOOKUP($B115,'Événements'!$A$5:$A$104,'Événements'!$E$5:$E$104),$F115&gt;_xlfn.XLOOKUP($B115,'Événements'!$A$5:$A$104,'Événements'!$F$5:$F$104)),"Hors période",""),"ID inconnu"))</f>
        <v/>
      </c>
      <c r="Q115" s="21">
        <f>IF(OR($F115="",$I115="Terminé",$I115="Annulé"),"",IF($F115&lt;Paramètres!$B$2,"En retard",""))</f>
        <v/>
      </c>
      <c r="R115" s="21">
        <f>IF(OR($K115="",$E115="",$F115=""),"",IF(COUNTIFS('Actions'!$K$5:$K$204,$K115,'Actions'!$E$5:$E$204,"&lt;="&amp;$F115,'Actions'!$F$5:$F$204,"&gt;="&amp;$E115)&gt;1,"Conflit",""))</f>
        <v/>
      </c>
    </row>
    <row r="116" ht="22" customHeight="1">
      <c r="A116" s="5" t="n"/>
      <c r="B116" s="5" t="n"/>
      <c r="C116" s="5" t="n"/>
      <c r="D116" s="18" t="n"/>
      <c r="E116" s="16" t="n"/>
      <c r="F116" s="16" t="n"/>
      <c r="G116" s="13">
        <f>IF(OR($E116="",$F116=""),"",$F116-$E116+1)</f>
        <v/>
      </c>
      <c r="H116" s="5" t="n"/>
      <c r="I116" s="5" t="n"/>
      <c r="J116" s="5" t="n"/>
      <c r="K116" s="5" t="n"/>
      <c r="L116" s="25" t="n"/>
      <c r="M116" s="17" t="n"/>
      <c r="N116" s="20" t="n"/>
      <c r="O116" s="5" t="n"/>
      <c r="P116" s="22">
        <f>IF(OR($B116="",$E116="",$F116=""),"",IFERROR(IF(OR($E116&lt;_xlfn.XLOOKUP($B116,'Événements'!$A$5:$A$104,'Événements'!$E$5:$E$104),$F116&gt;_xlfn.XLOOKUP($B116,'Événements'!$A$5:$A$104,'Événements'!$F$5:$F$104)),"Hors période",""),"ID inconnu"))</f>
        <v/>
      </c>
      <c r="Q116" s="22">
        <f>IF(OR($F116="",$I116="Terminé",$I116="Annulé"),"",IF($F116&lt;Paramètres!$B$2,"En retard",""))</f>
        <v/>
      </c>
      <c r="R116" s="22">
        <f>IF(OR($K116="",$E116="",$F116=""),"",IF(COUNTIFS('Actions'!$K$5:$K$204,$K116,'Actions'!$E$5:$E$204,"&lt;="&amp;$F116,'Actions'!$F$5:$F$204,"&gt;="&amp;$E116)&gt;1,"Conflit",""))</f>
        <v/>
      </c>
    </row>
    <row r="117" ht="22" customHeight="1">
      <c r="A117" s="5" t="n"/>
      <c r="B117" s="5" t="n"/>
      <c r="C117" s="5" t="n"/>
      <c r="D117" s="18" t="n"/>
      <c r="E117" s="16" t="n"/>
      <c r="F117" s="16" t="n"/>
      <c r="G117" s="8">
        <f>IF(OR($E117="",$F117=""),"",$F117-$E117+1)</f>
        <v/>
      </c>
      <c r="H117" s="5" t="n"/>
      <c r="I117" s="5" t="n"/>
      <c r="J117" s="5" t="n"/>
      <c r="K117" s="5" t="n"/>
      <c r="L117" s="25" t="n"/>
      <c r="M117" s="17" t="n"/>
      <c r="N117" s="20" t="n"/>
      <c r="O117" s="5" t="n"/>
      <c r="P117" s="21">
        <f>IF(OR($B117="",$E117="",$F117=""),"",IFERROR(IF(OR($E117&lt;_xlfn.XLOOKUP($B117,'Événements'!$A$5:$A$104,'Événements'!$E$5:$E$104),$F117&gt;_xlfn.XLOOKUP($B117,'Événements'!$A$5:$A$104,'Événements'!$F$5:$F$104)),"Hors période",""),"ID inconnu"))</f>
        <v/>
      </c>
      <c r="Q117" s="21">
        <f>IF(OR($F117="",$I117="Terminé",$I117="Annulé"),"",IF($F117&lt;Paramètres!$B$2,"En retard",""))</f>
        <v/>
      </c>
      <c r="R117" s="21">
        <f>IF(OR($K117="",$E117="",$F117=""),"",IF(COUNTIFS('Actions'!$K$5:$K$204,$K117,'Actions'!$E$5:$E$204,"&lt;="&amp;$F117,'Actions'!$F$5:$F$204,"&gt;="&amp;$E117)&gt;1,"Conflit",""))</f>
        <v/>
      </c>
    </row>
    <row r="118" ht="22" customHeight="1">
      <c r="A118" s="5" t="n"/>
      <c r="B118" s="5" t="n"/>
      <c r="C118" s="5" t="n"/>
      <c r="D118" s="18" t="n"/>
      <c r="E118" s="16" t="n"/>
      <c r="F118" s="16" t="n"/>
      <c r="G118" s="13">
        <f>IF(OR($E118="",$F118=""),"",$F118-$E118+1)</f>
        <v/>
      </c>
      <c r="H118" s="5" t="n"/>
      <c r="I118" s="5" t="n"/>
      <c r="J118" s="5" t="n"/>
      <c r="K118" s="5" t="n"/>
      <c r="L118" s="25" t="n"/>
      <c r="M118" s="17" t="n"/>
      <c r="N118" s="20" t="n"/>
      <c r="O118" s="5" t="n"/>
      <c r="P118" s="22">
        <f>IF(OR($B118="",$E118="",$F118=""),"",IFERROR(IF(OR($E118&lt;_xlfn.XLOOKUP($B118,'Événements'!$A$5:$A$104,'Événements'!$E$5:$E$104),$F118&gt;_xlfn.XLOOKUP($B118,'Événements'!$A$5:$A$104,'Événements'!$F$5:$F$104)),"Hors période",""),"ID inconnu"))</f>
        <v/>
      </c>
      <c r="Q118" s="22">
        <f>IF(OR($F118="",$I118="Terminé",$I118="Annulé"),"",IF($F118&lt;Paramètres!$B$2,"En retard",""))</f>
        <v/>
      </c>
      <c r="R118" s="22">
        <f>IF(OR($K118="",$E118="",$F118=""),"",IF(COUNTIFS('Actions'!$K$5:$K$204,$K118,'Actions'!$E$5:$E$204,"&lt;="&amp;$F118,'Actions'!$F$5:$F$204,"&gt;="&amp;$E118)&gt;1,"Conflit",""))</f>
        <v/>
      </c>
    </row>
    <row r="119" ht="22" customHeight="1">
      <c r="A119" s="5" t="n"/>
      <c r="B119" s="5" t="n"/>
      <c r="C119" s="5" t="n"/>
      <c r="D119" s="18" t="n"/>
      <c r="E119" s="16" t="n"/>
      <c r="F119" s="16" t="n"/>
      <c r="G119" s="8">
        <f>IF(OR($E119="",$F119=""),"",$F119-$E119+1)</f>
        <v/>
      </c>
      <c r="H119" s="5" t="n"/>
      <c r="I119" s="5" t="n"/>
      <c r="J119" s="5" t="n"/>
      <c r="K119" s="5" t="n"/>
      <c r="L119" s="25" t="n"/>
      <c r="M119" s="17" t="n"/>
      <c r="N119" s="20" t="n"/>
      <c r="O119" s="5" t="n"/>
      <c r="P119" s="21">
        <f>IF(OR($B119="",$E119="",$F119=""),"",IFERROR(IF(OR($E119&lt;_xlfn.XLOOKUP($B119,'Événements'!$A$5:$A$104,'Événements'!$E$5:$E$104),$F119&gt;_xlfn.XLOOKUP($B119,'Événements'!$A$5:$A$104,'Événements'!$F$5:$F$104)),"Hors période",""),"ID inconnu"))</f>
        <v/>
      </c>
      <c r="Q119" s="21">
        <f>IF(OR($F119="",$I119="Terminé",$I119="Annulé"),"",IF($F119&lt;Paramètres!$B$2,"En retard",""))</f>
        <v/>
      </c>
      <c r="R119" s="21">
        <f>IF(OR($K119="",$E119="",$F119=""),"",IF(COUNTIFS('Actions'!$K$5:$K$204,$K119,'Actions'!$E$5:$E$204,"&lt;="&amp;$F119,'Actions'!$F$5:$F$204,"&gt;="&amp;$E119)&gt;1,"Conflit",""))</f>
        <v/>
      </c>
    </row>
    <row r="120" ht="22" customHeight="1">
      <c r="A120" s="5" t="n"/>
      <c r="B120" s="5" t="n"/>
      <c r="C120" s="5" t="n"/>
      <c r="D120" s="18" t="n"/>
      <c r="E120" s="16" t="n"/>
      <c r="F120" s="16" t="n"/>
      <c r="G120" s="13">
        <f>IF(OR($E120="",$F120=""),"",$F120-$E120+1)</f>
        <v/>
      </c>
      <c r="H120" s="5" t="n"/>
      <c r="I120" s="5" t="n"/>
      <c r="J120" s="5" t="n"/>
      <c r="K120" s="5" t="n"/>
      <c r="L120" s="25" t="n"/>
      <c r="M120" s="17" t="n"/>
      <c r="N120" s="20" t="n"/>
      <c r="O120" s="5" t="n"/>
      <c r="P120" s="22">
        <f>IF(OR($B120="",$E120="",$F120=""),"",IFERROR(IF(OR($E120&lt;_xlfn.XLOOKUP($B120,'Événements'!$A$5:$A$104,'Événements'!$E$5:$E$104),$F120&gt;_xlfn.XLOOKUP($B120,'Événements'!$A$5:$A$104,'Événements'!$F$5:$F$104)),"Hors période",""),"ID inconnu"))</f>
        <v/>
      </c>
      <c r="Q120" s="22">
        <f>IF(OR($F120="",$I120="Terminé",$I120="Annulé"),"",IF($F120&lt;Paramètres!$B$2,"En retard",""))</f>
        <v/>
      </c>
      <c r="R120" s="22">
        <f>IF(OR($K120="",$E120="",$F120=""),"",IF(COUNTIFS('Actions'!$K$5:$K$204,$K120,'Actions'!$E$5:$E$204,"&lt;="&amp;$F120,'Actions'!$F$5:$F$204,"&gt;="&amp;$E120)&gt;1,"Conflit",""))</f>
        <v/>
      </c>
    </row>
    <row r="121" ht="22" customHeight="1">
      <c r="A121" s="5" t="n"/>
      <c r="B121" s="5" t="n"/>
      <c r="C121" s="5" t="n"/>
      <c r="D121" s="18" t="n"/>
      <c r="E121" s="16" t="n"/>
      <c r="F121" s="16" t="n"/>
      <c r="G121" s="8">
        <f>IF(OR($E121="",$F121=""),"",$F121-$E121+1)</f>
        <v/>
      </c>
      <c r="H121" s="5" t="n"/>
      <c r="I121" s="5" t="n"/>
      <c r="J121" s="5" t="n"/>
      <c r="K121" s="5" t="n"/>
      <c r="L121" s="25" t="n"/>
      <c r="M121" s="17" t="n"/>
      <c r="N121" s="20" t="n"/>
      <c r="O121" s="5" t="n"/>
      <c r="P121" s="21">
        <f>IF(OR($B121="",$E121="",$F121=""),"",IFERROR(IF(OR($E121&lt;_xlfn.XLOOKUP($B121,'Événements'!$A$5:$A$104,'Événements'!$E$5:$E$104),$F121&gt;_xlfn.XLOOKUP($B121,'Événements'!$A$5:$A$104,'Événements'!$F$5:$F$104)),"Hors période",""),"ID inconnu"))</f>
        <v/>
      </c>
      <c r="Q121" s="21">
        <f>IF(OR($F121="",$I121="Terminé",$I121="Annulé"),"",IF($F121&lt;Paramètres!$B$2,"En retard",""))</f>
        <v/>
      </c>
      <c r="R121" s="21">
        <f>IF(OR($K121="",$E121="",$F121=""),"",IF(COUNTIFS('Actions'!$K$5:$K$204,$K121,'Actions'!$E$5:$E$204,"&lt;="&amp;$F121,'Actions'!$F$5:$F$204,"&gt;="&amp;$E121)&gt;1,"Conflit",""))</f>
        <v/>
      </c>
    </row>
    <row r="122" ht="22" customHeight="1">
      <c r="A122" s="5" t="n"/>
      <c r="B122" s="5" t="n"/>
      <c r="C122" s="5" t="n"/>
      <c r="D122" s="18" t="n"/>
      <c r="E122" s="16" t="n"/>
      <c r="F122" s="16" t="n"/>
      <c r="G122" s="13">
        <f>IF(OR($E122="",$F122=""),"",$F122-$E122+1)</f>
        <v/>
      </c>
      <c r="H122" s="5" t="n"/>
      <c r="I122" s="5" t="n"/>
      <c r="J122" s="5" t="n"/>
      <c r="K122" s="5" t="n"/>
      <c r="L122" s="25" t="n"/>
      <c r="M122" s="17" t="n"/>
      <c r="N122" s="20" t="n"/>
      <c r="O122" s="5" t="n"/>
      <c r="P122" s="22">
        <f>IF(OR($B122="",$E122="",$F122=""),"",IFERROR(IF(OR($E122&lt;_xlfn.XLOOKUP($B122,'Événements'!$A$5:$A$104,'Événements'!$E$5:$E$104),$F122&gt;_xlfn.XLOOKUP($B122,'Événements'!$A$5:$A$104,'Événements'!$F$5:$F$104)),"Hors période",""),"ID inconnu"))</f>
        <v/>
      </c>
      <c r="Q122" s="22">
        <f>IF(OR($F122="",$I122="Terminé",$I122="Annulé"),"",IF($F122&lt;Paramètres!$B$2,"En retard",""))</f>
        <v/>
      </c>
      <c r="R122" s="22">
        <f>IF(OR($K122="",$E122="",$F122=""),"",IF(COUNTIFS('Actions'!$K$5:$K$204,$K122,'Actions'!$E$5:$E$204,"&lt;="&amp;$F122,'Actions'!$F$5:$F$204,"&gt;="&amp;$E122)&gt;1,"Conflit",""))</f>
        <v/>
      </c>
    </row>
    <row r="123" ht="22" customHeight="1">
      <c r="A123" s="5" t="n"/>
      <c r="B123" s="5" t="n"/>
      <c r="C123" s="5" t="n"/>
      <c r="D123" s="18" t="n"/>
      <c r="E123" s="16" t="n"/>
      <c r="F123" s="16" t="n"/>
      <c r="G123" s="8">
        <f>IF(OR($E123="",$F123=""),"",$F123-$E123+1)</f>
        <v/>
      </c>
      <c r="H123" s="5" t="n"/>
      <c r="I123" s="5" t="n"/>
      <c r="J123" s="5" t="n"/>
      <c r="K123" s="5" t="n"/>
      <c r="L123" s="25" t="n"/>
      <c r="M123" s="17" t="n"/>
      <c r="N123" s="20" t="n"/>
      <c r="O123" s="5" t="n"/>
      <c r="P123" s="21">
        <f>IF(OR($B123="",$E123="",$F123=""),"",IFERROR(IF(OR($E123&lt;_xlfn.XLOOKUP($B123,'Événements'!$A$5:$A$104,'Événements'!$E$5:$E$104),$F123&gt;_xlfn.XLOOKUP($B123,'Événements'!$A$5:$A$104,'Événements'!$F$5:$F$104)),"Hors période",""),"ID inconnu"))</f>
        <v/>
      </c>
      <c r="Q123" s="21">
        <f>IF(OR($F123="",$I123="Terminé",$I123="Annulé"),"",IF($F123&lt;Paramètres!$B$2,"En retard",""))</f>
        <v/>
      </c>
      <c r="R123" s="21">
        <f>IF(OR($K123="",$E123="",$F123=""),"",IF(COUNTIFS('Actions'!$K$5:$K$204,$K123,'Actions'!$E$5:$E$204,"&lt;="&amp;$F123,'Actions'!$F$5:$F$204,"&gt;="&amp;$E123)&gt;1,"Conflit",""))</f>
        <v/>
      </c>
    </row>
    <row r="124" ht="22" customHeight="1">
      <c r="A124" s="5" t="n"/>
      <c r="B124" s="5" t="n"/>
      <c r="C124" s="5" t="n"/>
      <c r="D124" s="18" t="n"/>
      <c r="E124" s="16" t="n"/>
      <c r="F124" s="16" t="n"/>
      <c r="G124" s="13">
        <f>IF(OR($E124="",$F124=""),"",$F124-$E124+1)</f>
        <v/>
      </c>
      <c r="H124" s="5" t="n"/>
      <c r="I124" s="5" t="n"/>
      <c r="J124" s="5" t="n"/>
      <c r="K124" s="5" t="n"/>
      <c r="L124" s="25" t="n"/>
      <c r="M124" s="17" t="n"/>
      <c r="N124" s="20" t="n"/>
      <c r="O124" s="5" t="n"/>
      <c r="P124" s="22">
        <f>IF(OR($B124="",$E124="",$F124=""),"",IFERROR(IF(OR($E124&lt;_xlfn.XLOOKUP($B124,'Événements'!$A$5:$A$104,'Événements'!$E$5:$E$104),$F124&gt;_xlfn.XLOOKUP($B124,'Événements'!$A$5:$A$104,'Événements'!$F$5:$F$104)),"Hors période",""),"ID inconnu"))</f>
        <v/>
      </c>
      <c r="Q124" s="22">
        <f>IF(OR($F124="",$I124="Terminé",$I124="Annulé"),"",IF($F124&lt;Paramètres!$B$2,"En retard",""))</f>
        <v/>
      </c>
      <c r="R124" s="22">
        <f>IF(OR($K124="",$E124="",$F124=""),"",IF(COUNTIFS('Actions'!$K$5:$K$204,$K124,'Actions'!$E$5:$E$204,"&lt;="&amp;$F124,'Actions'!$F$5:$F$204,"&gt;="&amp;$E124)&gt;1,"Conflit",""))</f>
        <v/>
      </c>
    </row>
    <row r="125" ht="22" customHeight="1">
      <c r="A125" s="5" t="n"/>
      <c r="B125" s="5" t="n"/>
      <c r="C125" s="5" t="n"/>
      <c r="D125" s="18" t="n"/>
      <c r="E125" s="16" t="n"/>
      <c r="F125" s="16" t="n"/>
      <c r="G125" s="8">
        <f>IF(OR($E125="",$F125=""),"",$F125-$E125+1)</f>
        <v/>
      </c>
      <c r="H125" s="5" t="n"/>
      <c r="I125" s="5" t="n"/>
      <c r="J125" s="5" t="n"/>
      <c r="K125" s="5" t="n"/>
      <c r="L125" s="25" t="n"/>
      <c r="M125" s="17" t="n"/>
      <c r="N125" s="20" t="n"/>
      <c r="O125" s="5" t="n"/>
      <c r="P125" s="21">
        <f>IF(OR($B125="",$E125="",$F125=""),"",IFERROR(IF(OR($E125&lt;_xlfn.XLOOKUP($B125,'Événements'!$A$5:$A$104,'Événements'!$E$5:$E$104),$F125&gt;_xlfn.XLOOKUP($B125,'Événements'!$A$5:$A$104,'Événements'!$F$5:$F$104)),"Hors période",""),"ID inconnu"))</f>
        <v/>
      </c>
      <c r="Q125" s="21">
        <f>IF(OR($F125="",$I125="Terminé",$I125="Annulé"),"",IF($F125&lt;Paramètres!$B$2,"En retard",""))</f>
        <v/>
      </c>
      <c r="R125" s="21">
        <f>IF(OR($K125="",$E125="",$F125=""),"",IF(COUNTIFS('Actions'!$K$5:$K$204,$K125,'Actions'!$E$5:$E$204,"&lt;="&amp;$F125,'Actions'!$F$5:$F$204,"&gt;="&amp;$E125)&gt;1,"Conflit",""))</f>
        <v/>
      </c>
    </row>
    <row r="126" ht="22" customHeight="1">
      <c r="A126" s="5" t="n"/>
      <c r="B126" s="5" t="n"/>
      <c r="C126" s="5" t="n"/>
      <c r="D126" s="18" t="n"/>
      <c r="E126" s="16" t="n"/>
      <c r="F126" s="16" t="n"/>
      <c r="G126" s="13">
        <f>IF(OR($E126="",$F126=""),"",$F126-$E126+1)</f>
        <v/>
      </c>
      <c r="H126" s="5" t="n"/>
      <c r="I126" s="5" t="n"/>
      <c r="J126" s="5" t="n"/>
      <c r="K126" s="5" t="n"/>
      <c r="L126" s="25" t="n"/>
      <c r="M126" s="17" t="n"/>
      <c r="N126" s="20" t="n"/>
      <c r="O126" s="5" t="n"/>
      <c r="P126" s="22">
        <f>IF(OR($B126="",$E126="",$F126=""),"",IFERROR(IF(OR($E126&lt;_xlfn.XLOOKUP($B126,'Événements'!$A$5:$A$104,'Événements'!$E$5:$E$104),$F126&gt;_xlfn.XLOOKUP($B126,'Événements'!$A$5:$A$104,'Événements'!$F$5:$F$104)),"Hors période",""),"ID inconnu"))</f>
        <v/>
      </c>
      <c r="Q126" s="22">
        <f>IF(OR($F126="",$I126="Terminé",$I126="Annulé"),"",IF($F126&lt;Paramètres!$B$2,"En retard",""))</f>
        <v/>
      </c>
      <c r="R126" s="22">
        <f>IF(OR($K126="",$E126="",$F126=""),"",IF(COUNTIFS('Actions'!$K$5:$K$204,$K126,'Actions'!$E$5:$E$204,"&lt;="&amp;$F126,'Actions'!$F$5:$F$204,"&gt;="&amp;$E126)&gt;1,"Conflit",""))</f>
        <v/>
      </c>
    </row>
    <row r="127" ht="22" customHeight="1">
      <c r="A127" s="5" t="n"/>
      <c r="B127" s="5" t="n"/>
      <c r="C127" s="5" t="n"/>
      <c r="D127" s="18" t="n"/>
      <c r="E127" s="16" t="n"/>
      <c r="F127" s="16" t="n"/>
      <c r="G127" s="8">
        <f>IF(OR($E127="",$F127=""),"",$F127-$E127+1)</f>
        <v/>
      </c>
      <c r="H127" s="5" t="n"/>
      <c r="I127" s="5" t="n"/>
      <c r="J127" s="5" t="n"/>
      <c r="K127" s="5" t="n"/>
      <c r="L127" s="25" t="n"/>
      <c r="M127" s="17" t="n"/>
      <c r="N127" s="20" t="n"/>
      <c r="O127" s="5" t="n"/>
      <c r="P127" s="21">
        <f>IF(OR($B127="",$E127="",$F127=""),"",IFERROR(IF(OR($E127&lt;_xlfn.XLOOKUP($B127,'Événements'!$A$5:$A$104,'Événements'!$E$5:$E$104),$F127&gt;_xlfn.XLOOKUP($B127,'Événements'!$A$5:$A$104,'Événements'!$F$5:$F$104)),"Hors période",""),"ID inconnu"))</f>
        <v/>
      </c>
      <c r="Q127" s="21">
        <f>IF(OR($F127="",$I127="Terminé",$I127="Annulé"),"",IF($F127&lt;Paramètres!$B$2,"En retard",""))</f>
        <v/>
      </c>
      <c r="R127" s="21">
        <f>IF(OR($K127="",$E127="",$F127=""),"",IF(COUNTIFS('Actions'!$K$5:$K$204,$K127,'Actions'!$E$5:$E$204,"&lt;="&amp;$F127,'Actions'!$F$5:$F$204,"&gt;="&amp;$E127)&gt;1,"Conflit",""))</f>
        <v/>
      </c>
    </row>
    <row r="128" ht="22" customHeight="1">
      <c r="A128" s="5" t="n"/>
      <c r="B128" s="5" t="n"/>
      <c r="C128" s="5" t="n"/>
      <c r="D128" s="18" t="n"/>
      <c r="E128" s="16" t="n"/>
      <c r="F128" s="16" t="n"/>
      <c r="G128" s="13">
        <f>IF(OR($E128="",$F128=""),"",$F128-$E128+1)</f>
        <v/>
      </c>
      <c r="H128" s="5" t="n"/>
      <c r="I128" s="5" t="n"/>
      <c r="J128" s="5" t="n"/>
      <c r="K128" s="5" t="n"/>
      <c r="L128" s="25" t="n"/>
      <c r="M128" s="17" t="n"/>
      <c r="N128" s="20" t="n"/>
      <c r="O128" s="5" t="n"/>
      <c r="P128" s="22">
        <f>IF(OR($B128="",$E128="",$F128=""),"",IFERROR(IF(OR($E128&lt;_xlfn.XLOOKUP($B128,'Événements'!$A$5:$A$104,'Événements'!$E$5:$E$104),$F128&gt;_xlfn.XLOOKUP($B128,'Événements'!$A$5:$A$104,'Événements'!$F$5:$F$104)),"Hors période",""),"ID inconnu"))</f>
        <v/>
      </c>
      <c r="Q128" s="22">
        <f>IF(OR($F128="",$I128="Terminé",$I128="Annulé"),"",IF($F128&lt;Paramètres!$B$2,"En retard",""))</f>
        <v/>
      </c>
      <c r="R128" s="22">
        <f>IF(OR($K128="",$E128="",$F128=""),"",IF(COUNTIFS('Actions'!$K$5:$K$204,$K128,'Actions'!$E$5:$E$204,"&lt;="&amp;$F128,'Actions'!$F$5:$F$204,"&gt;="&amp;$E128)&gt;1,"Conflit",""))</f>
        <v/>
      </c>
    </row>
    <row r="129" ht="22" customHeight="1">
      <c r="A129" s="5" t="n"/>
      <c r="B129" s="5" t="n"/>
      <c r="C129" s="5" t="n"/>
      <c r="D129" s="18" t="n"/>
      <c r="E129" s="16" t="n"/>
      <c r="F129" s="16" t="n"/>
      <c r="G129" s="8">
        <f>IF(OR($E129="",$F129=""),"",$F129-$E129+1)</f>
        <v/>
      </c>
      <c r="H129" s="5" t="n"/>
      <c r="I129" s="5" t="n"/>
      <c r="J129" s="5" t="n"/>
      <c r="K129" s="5" t="n"/>
      <c r="L129" s="25" t="n"/>
      <c r="M129" s="17" t="n"/>
      <c r="N129" s="20" t="n"/>
      <c r="O129" s="5" t="n"/>
      <c r="P129" s="21">
        <f>IF(OR($B129="",$E129="",$F129=""),"",IFERROR(IF(OR($E129&lt;_xlfn.XLOOKUP($B129,'Événements'!$A$5:$A$104,'Événements'!$E$5:$E$104),$F129&gt;_xlfn.XLOOKUP($B129,'Événements'!$A$5:$A$104,'Événements'!$F$5:$F$104)),"Hors période",""),"ID inconnu"))</f>
        <v/>
      </c>
      <c r="Q129" s="21">
        <f>IF(OR($F129="",$I129="Terminé",$I129="Annulé"),"",IF($F129&lt;Paramètres!$B$2,"En retard",""))</f>
        <v/>
      </c>
      <c r="R129" s="21">
        <f>IF(OR($K129="",$E129="",$F129=""),"",IF(COUNTIFS('Actions'!$K$5:$K$204,$K129,'Actions'!$E$5:$E$204,"&lt;="&amp;$F129,'Actions'!$F$5:$F$204,"&gt;="&amp;$E129)&gt;1,"Conflit",""))</f>
        <v/>
      </c>
    </row>
    <row r="130" ht="22" customHeight="1">
      <c r="A130" s="5" t="n"/>
      <c r="B130" s="5" t="n"/>
      <c r="C130" s="5" t="n"/>
      <c r="D130" s="18" t="n"/>
      <c r="E130" s="16" t="n"/>
      <c r="F130" s="16" t="n"/>
      <c r="G130" s="13">
        <f>IF(OR($E130="",$F130=""),"",$F130-$E130+1)</f>
        <v/>
      </c>
      <c r="H130" s="5" t="n"/>
      <c r="I130" s="5" t="n"/>
      <c r="J130" s="5" t="n"/>
      <c r="K130" s="5" t="n"/>
      <c r="L130" s="25" t="n"/>
      <c r="M130" s="17" t="n"/>
      <c r="N130" s="20" t="n"/>
      <c r="O130" s="5" t="n"/>
      <c r="P130" s="22">
        <f>IF(OR($B130="",$E130="",$F130=""),"",IFERROR(IF(OR($E130&lt;_xlfn.XLOOKUP($B130,'Événements'!$A$5:$A$104,'Événements'!$E$5:$E$104),$F130&gt;_xlfn.XLOOKUP($B130,'Événements'!$A$5:$A$104,'Événements'!$F$5:$F$104)),"Hors période",""),"ID inconnu"))</f>
        <v/>
      </c>
      <c r="Q130" s="22">
        <f>IF(OR($F130="",$I130="Terminé",$I130="Annulé"),"",IF($F130&lt;Paramètres!$B$2,"En retard",""))</f>
        <v/>
      </c>
      <c r="R130" s="22">
        <f>IF(OR($K130="",$E130="",$F130=""),"",IF(COUNTIFS('Actions'!$K$5:$K$204,$K130,'Actions'!$E$5:$E$204,"&lt;="&amp;$F130,'Actions'!$F$5:$F$204,"&gt;="&amp;$E130)&gt;1,"Conflit",""))</f>
        <v/>
      </c>
    </row>
    <row r="131" ht="22" customHeight="1">
      <c r="A131" s="5" t="n"/>
      <c r="B131" s="5" t="n"/>
      <c r="C131" s="5" t="n"/>
      <c r="D131" s="18" t="n"/>
      <c r="E131" s="16" t="n"/>
      <c r="F131" s="16" t="n"/>
      <c r="G131" s="8">
        <f>IF(OR($E131="",$F131=""),"",$F131-$E131+1)</f>
        <v/>
      </c>
      <c r="H131" s="5" t="n"/>
      <c r="I131" s="5" t="n"/>
      <c r="J131" s="5" t="n"/>
      <c r="K131" s="5" t="n"/>
      <c r="L131" s="25" t="n"/>
      <c r="M131" s="17" t="n"/>
      <c r="N131" s="20" t="n"/>
      <c r="O131" s="5" t="n"/>
      <c r="P131" s="21">
        <f>IF(OR($B131="",$E131="",$F131=""),"",IFERROR(IF(OR($E131&lt;_xlfn.XLOOKUP($B131,'Événements'!$A$5:$A$104,'Événements'!$E$5:$E$104),$F131&gt;_xlfn.XLOOKUP($B131,'Événements'!$A$5:$A$104,'Événements'!$F$5:$F$104)),"Hors période",""),"ID inconnu"))</f>
        <v/>
      </c>
      <c r="Q131" s="21">
        <f>IF(OR($F131="",$I131="Terminé",$I131="Annulé"),"",IF($F131&lt;Paramètres!$B$2,"En retard",""))</f>
        <v/>
      </c>
      <c r="R131" s="21">
        <f>IF(OR($K131="",$E131="",$F131=""),"",IF(COUNTIFS('Actions'!$K$5:$K$204,$K131,'Actions'!$E$5:$E$204,"&lt;="&amp;$F131,'Actions'!$F$5:$F$204,"&gt;="&amp;$E131)&gt;1,"Conflit",""))</f>
        <v/>
      </c>
    </row>
    <row r="132" ht="22" customHeight="1">
      <c r="A132" s="5" t="n"/>
      <c r="B132" s="5" t="n"/>
      <c r="C132" s="5" t="n"/>
      <c r="D132" s="18" t="n"/>
      <c r="E132" s="16" t="n"/>
      <c r="F132" s="16" t="n"/>
      <c r="G132" s="13">
        <f>IF(OR($E132="",$F132=""),"",$F132-$E132+1)</f>
        <v/>
      </c>
      <c r="H132" s="5" t="n"/>
      <c r="I132" s="5" t="n"/>
      <c r="J132" s="5" t="n"/>
      <c r="K132" s="5" t="n"/>
      <c r="L132" s="25" t="n"/>
      <c r="M132" s="17" t="n"/>
      <c r="N132" s="20" t="n"/>
      <c r="O132" s="5" t="n"/>
      <c r="P132" s="22">
        <f>IF(OR($B132="",$E132="",$F132=""),"",IFERROR(IF(OR($E132&lt;_xlfn.XLOOKUP($B132,'Événements'!$A$5:$A$104,'Événements'!$E$5:$E$104),$F132&gt;_xlfn.XLOOKUP($B132,'Événements'!$A$5:$A$104,'Événements'!$F$5:$F$104)),"Hors période",""),"ID inconnu"))</f>
        <v/>
      </c>
      <c r="Q132" s="22">
        <f>IF(OR($F132="",$I132="Terminé",$I132="Annulé"),"",IF($F132&lt;Paramètres!$B$2,"En retard",""))</f>
        <v/>
      </c>
      <c r="R132" s="22">
        <f>IF(OR($K132="",$E132="",$F132=""),"",IF(COUNTIFS('Actions'!$K$5:$K$204,$K132,'Actions'!$E$5:$E$204,"&lt;="&amp;$F132,'Actions'!$F$5:$F$204,"&gt;="&amp;$E132)&gt;1,"Conflit",""))</f>
        <v/>
      </c>
    </row>
    <row r="133" ht="22" customHeight="1">
      <c r="A133" s="5" t="n"/>
      <c r="B133" s="5" t="n"/>
      <c r="C133" s="5" t="n"/>
      <c r="D133" s="18" t="n"/>
      <c r="E133" s="16" t="n"/>
      <c r="F133" s="16" t="n"/>
      <c r="G133" s="8">
        <f>IF(OR($E133="",$F133=""),"",$F133-$E133+1)</f>
        <v/>
      </c>
      <c r="H133" s="5" t="n"/>
      <c r="I133" s="5" t="n"/>
      <c r="J133" s="5" t="n"/>
      <c r="K133" s="5" t="n"/>
      <c r="L133" s="25" t="n"/>
      <c r="M133" s="17" t="n"/>
      <c r="N133" s="20" t="n"/>
      <c r="O133" s="5" t="n"/>
      <c r="P133" s="21">
        <f>IF(OR($B133="",$E133="",$F133=""),"",IFERROR(IF(OR($E133&lt;_xlfn.XLOOKUP($B133,'Événements'!$A$5:$A$104,'Événements'!$E$5:$E$104),$F133&gt;_xlfn.XLOOKUP($B133,'Événements'!$A$5:$A$104,'Événements'!$F$5:$F$104)),"Hors période",""),"ID inconnu"))</f>
        <v/>
      </c>
      <c r="Q133" s="21">
        <f>IF(OR($F133="",$I133="Terminé",$I133="Annulé"),"",IF($F133&lt;Paramètres!$B$2,"En retard",""))</f>
        <v/>
      </c>
      <c r="R133" s="21">
        <f>IF(OR($K133="",$E133="",$F133=""),"",IF(COUNTIFS('Actions'!$K$5:$K$204,$K133,'Actions'!$E$5:$E$204,"&lt;="&amp;$F133,'Actions'!$F$5:$F$204,"&gt;="&amp;$E133)&gt;1,"Conflit",""))</f>
        <v/>
      </c>
    </row>
    <row r="134" ht="22" customHeight="1">
      <c r="A134" s="5" t="n"/>
      <c r="B134" s="5" t="n"/>
      <c r="C134" s="5" t="n"/>
      <c r="D134" s="18" t="n"/>
      <c r="E134" s="16" t="n"/>
      <c r="F134" s="16" t="n"/>
      <c r="G134" s="13">
        <f>IF(OR($E134="",$F134=""),"",$F134-$E134+1)</f>
        <v/>
      </c>
      <c r="H134" s="5" t="n"/>
      <c r="I134" s="5" t="n"/>
      <c r="J134" s="5" t="n"/>
      <c r="K134" s="5" t="n"/>
      <c r="L134" s="25" t="n"/>
      <c r="M134" s="17" t="n"/>
      <c r="N134" s="20" t="n"/>
      <c r="O134" s="5" t="n"/>
      <c r="P134" s="22">
        <f>IF(OR($B134="",$E134="",$F134=""),"",IFERROR(IF(OR($E134&lt;_xlfn.XLOOKUP($B134,'Événements'!$A$5:$A$104,'Événements'!$E$5:$E$104),$F134&gt;_xlfn.XLOOKUP($B134,'Événements'!$A$5:$A$104,'Événements'!$F$5:$F$104)),"Hors période",""),"ID inconnu"))</f>
        <v/>
      </c>
      <c r="Q134" s="22">
        <f>IF(OR($F134="",$I134="Terminé",$I134="Annulé"),"",IF($F134&lt;Paramètres!$B$2,"En retard",""))</f>
        <v/>
      </c>
      <c r="R134" s="22">
        <f>IF(OR($K134="",$E134="",$F134=""),"",IF(COUNTIFS('Actions'!$K$5:$K$204,$K134,'Actions'!$E$5:$E$204,"&lt;="&amp;$F134,'Actions'!$F$5:$F$204,"&gt;="&amp;$E134)&gt;1,"Conflit",""))</f>
        <v/>
      </c>
    </row>
    <row r="135" ht="22" customHeight="1">
      <c r="A135" s="5" t="n"/>
      <c r="B135" s="5" t="n"/>
      <c r="C135" s="5" t="n"/>
      <c r="D135" s="18" t="n"/>
      <c r="E135" s="16" t="n"/>
      <c r="F135" s="16" t="n"/>
      <c r="G135" s="8">
        <f>IF(OR($E135="",$F135=""),"",$F135-$E135+1)</f>
        <v/>
      </c>
      <c r="H135" s="5" t="n"/>
      <c r="I135" s="5" t="n"/>
      <c r="J135" s="5" t="n"/>
      <c r="K135" s="5" t="n"/>
      <c r="L135" s="25" t="n"/>
      <c r="M135" s="17" t="n"/>
      <c r="N135" s="20" t="n"/>
      <c r="O135" s="5" t="n"/>
      <c r="P135" s="21">
        <f>IF(OR($B135="",$E135="",$F135=""),"",IFERROR(IF(OR($E135&lt;_xlfn.XLOOKUP($B135,'Événements'!$A$5:$A$104,'Événements'!$E$5:$E$104),$F135&gt;_xlfn.XLOOKUP($B135,'Événements'!$A$5:$A$104,'Événements'!$F$5:$F$104)),"Hors période",""),"ID inconnu"))</f>
        <v/>
      </c>
      <c r="Q135" s="21">
        <f>IF(OR($F135="",$I135="Terminé",$I135="Annulé"),"",IF($F135&lt;Paramètres!$B$2,"En retard",""))</f>
        <v/>
      </c>
      <c r="R135" s="21">
        <f>IF(OR($K135="",$E135="",$F135=""),"",IF(COUNTIFS('Actions'!$K$5:$K$204,$K135,'Actions'!$E$5:$E$204,"&lt;="&amp;$F135,'Actions'!$F$5:$F$204,"&gt;="&amp;$E135)&gt;1,"Conflit",""))</f>
        <v/>
      </c>
    </row>
    <row r="136" ht="22" customHeight="1">
      <c r="A136" s="5" t="n"/>
      <c r="B136" s="5" t="n"/>
      <c r="C136" s="5" t="n"/>
      <c r="D136" s="18" t="n"/>
      <c r="E136" s="16" t="n"/>
      <c r="F136" s="16" t="n"/>
      <c r="G136" s="13">
        <f>IF(OR($E136="",$F136=""),"",$F136-$E136+1)</f>
        <v/>
      </c>
      <c r="H136" s="5" t="n"/>
      <c r="I136" s="5" t="n"/>
      <c r="J136" s="5" t="n"/>
      <c r="K136" s="5" t="n"/>
      <c r="L136" s="25" t="n"/>
      <c r="M136" s="17" t="n"/>
      <c r="N136" s="20" t="n"/>
      <c r="O136" s="5" t="n"/>
      <c r="P136" s="22">
        <f>IF(OR($B136="",$E136="",$F136=""),"",IFERROR(IF(OR($E136&lt;_xlfn.XLOOKUP($B136,'Événements'!$A$5:$A$104,'Événements'!$E$5:$E$104),$F136&gt;_xlfn.XLOOKUP($B136,'Événements'!$A$5:$A$104,'Événements'!$F$5:$F$104)),"Hors période",""),"ID inconnu"))</f>
        <v/>
      </c>
      <c r="Q136" s="22">
        <f>IF(OR($F136="",$I136="Terminé",$I136="Annulé"),"",IF($F136&lt;Paramètres!$B$2,"En retard",""))</f>
        <v/>
      </c>
      <c r="R136" s="22">
        <f>IF(OR($K136="",$E136="",$F136=""),"",IF(COUNTIFS('Actions'!$K$5:$K$204,$K136,'Actions'!$E$5:$E$204,"&lt;="&amp;$F136,'Actions'!$F$5:$F$204,"&gt;="&amp;$E136)&gt;1,"Conflit",""))</f>
        <v/>
      </c>
    </row>
    <row r="137" ht="22" customHeight="1">
      <c r="A137" s="5" t="n"/>
      <c r="B137" s="5" t="n"/>
      <c r="C137" s="5" t="n"/>
      <c r="D137" s="18" t="n"/>
      <c r="E137" s="16" t="n"/>
      <c r="F137" s="16" t="n"/>
      <c r="G137" s="8">
        <f>IF(OR($E137="",$F137=""),"",$F137-$E137+1)</f>
        <v/>
      </c>
      <c r="H137" s="5" t="n"/>
      <c r="I137" s="5" t="n"/>
      <c r="J137" s="5" t="n"/>
      <c r="K137" s="5" t="n"/>
      <c r="L137" s="25" t="n"/>
      <c r="M137" s="17" t="n"/>
      <c r="N137" s="20" t="n"/>
      <c r="O137" s="5" t="n"/>
      <c r="P137" s="21">
        <f>IF(OR($B137="",$E137="",$F137=""),"",IFERROR(IF(OR($E137&lt;_xlfn.XLOOKUP($B137,'Événements'!$A$5:$A$104,'Événements'!$E$5:$E$104),$F137&gt;_xlfn.XLOOKUP($B137,'Événements'!$A$5:$A$104,'Événements'!$F$5:$F$104)),"Hors période",""),"ID inconnu"))</f>
        <v/>
      </c>
      <c r="Q137" s="21">
        <f>IF(OR($F137="",$I137="Terminé",$I137="Annulé"),"",IF($F137&lt;Paramètres!$B$2,"En retard",""))</f>
        <v/>
      </c>
      <c r="R137" s="21">
        <f>IF(OR($K137="",$E137="",$F137=""),"",IF(COUNTIFS('Actions'!$K$5:$K$204,$K137,'Actions'!$E$5:$E$204,"&lt;="&amp;$F137,'Actions'!$F$5:$F$204,"&gt;="&amp;$E137)&gt;1,"Conflit",""))</f>
        <v/>
      </c>
    </row>
    <row r="138" ht="22" customHeight="1">
      <c r="A138" s="5" t="n"/>
      <c r="B138" s="5" t="n"/>
      <c r="C138" s="5" t="n"/>
      <c r="D138" s="18" t="n"/>
      <c r="E138" s="16" t="n"/>
      <c r="F138" s="16" t="n"/>
      <c r="G138" s="13">
        <f>IF(OR($E138="",$F138=""),"",$F138-$E138+1)</f>
        <v/>
      </c>
      <c r="H138" s="5" t="n"/>
      <c r="I138" s="5" t="n"/>
      <c r="J138" s="5" t="n"/>
      <c r="K138" s="5" t="n"/>
      <c r="L138" s="25" t="n"/>
      <c r="M138" s="17" t="n"/>
      <c r="N138" s="20" t="n"/>
      <c r="O138" s="5" t="n"/>
      <c r="P138" s="22">
        <f>IF(OR($B138="",$E138="",$F138=""),"",IFERROR(IF(OR($E138&lt;_xlfn.XLOOKUP($B138,'Événements'!$A$5:$A$104,'Événements'!$E$5:$E$104),$F138&gt;_xlfn.XLOOKUP($B138,'Événements'!$A$5:$A$104,'Événements'!$F$5:$F$104)),"Hors période",""),"ID inconnu"))</f>
        <v/>
      </c>
      <c r="Q138" s="22">
        <f>IF(OR($F138="",$I138="Terminé",$I138="Annulé"),"",IF($F138&lt;Paramètres!$B$2,"En retard",""))</f>
        <v/>
      </c>
      <c r="R138" s="22">
        <f>IF(OR($K138="",$E138="",$F138=""),"",IF(COUNTIFS('Actions'!$K$5:$K$204,$K138,'Actions'!$E$5:$E$204,"&lt;="&amp;$F138,'Actions'!$F$5:$F$204,"&gt;="&amp;$E138)&gt;1,"Conflit",""))</f>
        <v/>
      </c>
    </row>
    <row r="139" ht="22" customHeight="1">
      <c r="A139" s="5" t="n"/>
      <c r="B139" s="5" t="n"/>
      <c r="C139" s="5" t="n"/>
      <c r="D139" s="18" t="n"/>
      <c r="E139" s="16" t="n"/>
      <c r="F139" s="16" t="n"/>
      <c r="G139" s="8">
        <f>IF(OR($E139="",$F139=""),"",$F139-$E139+1)</f>
        <v/>
      </c>
      <c r="H139" s="5" t="n"/>
      <c r="I139" s="5" t="n"/>
      <c r="J139" s="5" t="n"/>
      <c r="K139" s="5" t="n"/>
      <c r="L139" s="25" t="n"/>
      <c r="M139" s="17" t="n"/>
      <c r="N139" s="20" t="n"/>
      <c r="O139" s="5" t="n"/>
      <c r="P139" s="21">
        <f>IF(OR($B139="",$E139="",$F139=""),"",IFERROR(IF(OR($E139&lt;_xlfn.XLOOKUP($B139,'Événements'!$A$5:$A$104,'Événements'!$E$5:$E$104),$F139&gt;_xlfn.XLOOKUP($B139,'Événements'!$A$5:$A$104,'Événements'!$F$5:$F$104)),"Hors période",""),"ID inconnu"))</f>
        <v/>
      </c>
      <c r="Q139" s="21">
        <f>IF(OR($F139="",$I139="Terminé",$I139="Annulé"),"",IF($F139&lt;Paramètres!$B$2,"En retard",""))</f>
        <v/>
      </c>
      <c r="R139" s="21">
        <f>IF(OR($K139="",$E139="",$F139=""),"",IF(COUNTIFS('Actions'!$K$5:$K$204,$K139,'Actions'!$E$5:$E$204,"&lt;="&amp;$F139,'Actions'!$F$5:$F$204,"&gt;="&amp;$E139)&gt;1,"Conflit",""))</f>
        <v/>
      </c>
    </row>
    <row r="140" ht="22" customHeight="1">
      <c r="A140" s="5" t="n"/>
      <c r="B140" s="5" t="n"/>
      <c r="C140" s="5" t="n"/>
      <c r="D140" s="18" t="n"/>
      <c r="E140" s="16" t="n"/>
      <c r="F140" s="16" t="n"/>
      <c r="G140" s="13">
        <f>IF(OR($E140="",$F140=""),"",$F140-$E140+1)</f>
        <v/>
      </c>
      <c r="H140" s="5" t="n"/>
      <c r="I140" s="5" t="n"/>
      <c r="J140" s="5" t="n"/>
      <c r="K140" s="5" t="n"/>
      <c r="L140" s="25" t="n"/>
      <c r="M140" s="17" t="n"/>
      <c r="N140" s="20" t="n"/>
      <c r="O140" s="5" t="n"/>
      <c r="P140" s="22">
        <f>IF(OR($B140="",$E140="",$F140=""),"",IFERROR(IF(OR($E140&lt;_xlfn.XLOOKUP($B140,'Événements'!$A$5:$A$104,'Événements'!$E$5:$E$104),$F140&gt;_xlfn.XLOOKUP($B140,'Événements'!$A$5:$A$104,'Événements'!$F$5:$F$104)),"Hors période",""),"ID inconnu"))</f>
        <v/>
      </c>
      <c r="Q140" s="22">
        <f>IF(OR($F140="",$I140="Terminé",$I140="Annulé"),"",IF($F140&lt;Paramètres!$B$2,"En retard",""))</f>
        <v/>
      </c>
      <c r="R140" s="22">
        <f>IF(OR($K140="",$E140="",$F140=""),"",IF(COUNTIFS('Actions'!$K$5:$K$204,$K140,'Actions'!$E$5:$E$204,"&lt;="&amp;$F140,'Actions'!$F$5:$F$204,"&gt;="&amp;$E140)&gt;1,"Conflit",""))</f>
        <v/>
      </c>
    </row>
    <row r="141" ht="22" customHeight="1">
      <c r="A141" s="5" t="n"/>
      <c r="B141" s="5" t="n"/>
      <c r="C141" s="5" t="n"/>
      <c r="D141" s="18" t="n"/>
      <c r="E141" s="16" t="n"/>
      <c r="F141" s="16" t="n"/>
      <c r="G141" s="8">
        <f>IF(OR($E141="",$F141=""),"",$F141-$E141+1)</f>
        <v/>
      </c>
      <c r="H141" s="5" t="n"/>
      <c r="I141" s="5" t="n"/>
      <c r="J141" s="5" t="n"/>
      <c r="K141" s="5" t="n"/>
      <c r="L141" s="25" t="n"/>
      <c r="M141" s="17" t="n"/>
      <c r="N141" s="20" t="n"/>
      <c r="O141" s="5" t="n"/>
      <c r="P141" s="21">
        <f>IF(OR($B141="",$E141="",$F141=""),"",IFERROR(IF(OR($E141&lt;_xlfn.XLOOKUP($B141,'Événements'!$A$5:$A$104,'Événements'!$E$5:$E$104),$F141&gt;_xlfn.XLOOKUP($B141,'Événements'!$A$5:$A$104,'Événements'!$F$5:$F$104)),"Hors période",""),"ID inconnu"))</f>
        <v/>
      </c>
      <c r="Q141" s="21">
        <f>IF(OR($F141="",$I141="Terminé",$I141="Annulé"),"",IF($F141&lt;Paramètres!$B$2,"En retard",""))</f>
        <v/>
      </c>
      <c r="R141" s="21">
        <f>IF(OR($K141="",$E141="",$F141=""),"",IF(COUNTIFS('Actions'!$K$5:$K$204,$K141,'Actions'!$E$5:$E$204,"&lt;="&amp;$F141,'Actions'!$F$5:$F$204,"&gt;="&amp;$E141)&gt;1,"Conflit",""))</f>
        <v/>
      </c>
    </row>
    <row r="142" ht="22" customHeight="1">
      <c r="A142" s="5" t="n"/>
      <c r="B142" s="5" t="n"/>
      <c r="C142" s="5" t="n"/>
      <c r="D142" s="18" t="n"/>
      <c r="E142" s="16" t="n"/>
      <c r="F142" s="16" t="n"/>
      <c r="G142" s="13">
        <f>IF(OR($E142="",$F142=""),"",$F142-$E142+1)</f>
        <v/>
      </c>
      <c r="H142" s="5" t="n"/>
      <c r="I142" s="5" t="n"/>
      <c r="J142" s="5" t="n"/>
      <c r="K142" s="5" t="n"/>
      <c r="L142" s="25" t="n"/>
      <c r="M142" s="17" t="n"/>
      <c r="N142" s="20" t="n"/>
      <c r="O142" s="5" t="n"/>
      <c r="P142" s="22">
        <f>IF(OR($B142="",$E142="",$F142=""),"",IFERROR(IF(OR($E142&lt;_xlfn.XLOOKUP($B142,'Événements'!$A$5:$A$104,'Événements'!$E$5:$E$104),$F142&gt;_xlfn.XLOOKUP($B142,'Événements'!$A$5:$A$104,'Événements'!$F$5:$F$104)),"Hors période",""),"ID inconnu"))</f>
        <v/>
      </c>
      <c r="Q142" s="22">
        <f>IF(OR($F142="",$I142="Terminé",$I142="Annulé"),"",IF($F142&lt;Paramètres!$B$2,"En retard",""))</f>
        <v/>
      </c>
      <c r="R142" s="22">
        <f>IF(OR($K142="",$E142="",$F142=""),"",IF(COUNTIFS('Actions'!$K$5:$K$204,$K142,'Actions'!$E$5:$E$204,"&lt;="&amp;$F142,'Actions'!$F$5:$F$204,"&gt;="&amp;$E142)&gt;1,"Conflit",""))</f>
        <v/>
      </c>
    </row>
    <row r="143" ht="22" customHeight="1">
      <c r="A143" s="5" t="n"/>
      <c r="B143" s="5" t="n"/>
      <c r="C143" s="5" t="n"/>
      <c r="D143" s="18" t="n"/>
      <c r="E143" s="16" t="n"/>
      <c r="F143" s="16" t="n"/>
      <c r="G143" s="8">
        <f>IF(OR($E143="",$F143=""),"",$F143-$E143+1)</f>
        <v/>
      </c>
      <c r="H143" s="5" t="n"/>
      <c r="I143" s="5" t="n"/>
      <c r="J143" s="5" t="n"/>
      <c r="K143" s="5" t="n"/>
      <c r="L143" s="25" t="n"/>
      <c r="M143" s="17" t="n"/>
      <c r="N143" s="20" t="n"/>
      <c r="O143" s="5" t="n"/>
      <c r="P143" s="21">
        <f>IF(OR($B143="",$E143="",$F143=""),"",IFERROR(IF(OR($E143&lt;_xlfn.XLOOKUP($B143,'Événements'!$A$5:$A$104,'Événements'!$E$5:$E$104),$F143&gt;_xlfn.XLOOKUP($B143,'Événements'!$A$5:$A$104,'Événements'!$F$5:$F$104)),"Hors période",""),"ID inconnu"))</f>
        <v/>
      </c>
      <c r="Q143" s="21">
        <f>IF(OR($F143="",$I143="Terminé",$I143="Annulé"),"",IF($F143&lt;Paramètres!$B$2,"En retard",""))</f>
        <v/>
      </c>
      <c r="R143" s="21">
        <f>IF(OR($K143="",$E143="",$F143=""),"",IF(COUNTIFS('Actions'!$K$5:$K$204,$K143,'Actions'!$E$5:$E$204,"&lt;="&amp;$F143,'Actions'!$F$5:$F$204,"&gt;="&amp;$E143)&gt;1,"Conflit",""))</f>
        <v/>
      </c>
    </row>
    <row r="144" ht="22" customHeight="1">
      <c r="A144" s="5" t="n"/>
      <c r="B144" s="5" t="n"/>
      <c r="C144" s="5" t="n"/>
      <c r="D144" s="18" t="n"/>
      <c r="E144" s="16" t="n"/>
      <c r="F144" s="16" t="n"/>
      <c r="G144" s="13">
        <f>IF(OR($E144="",$F144=""),"",$F144-$E144+1)</f>
        <v/>
      </c>
      <c r="H144" s="5" t="n"/>
      <c r="I144" s="5" t="n"/>
      <c r="J144" s="5" t="n"/>
      <c r="K144" s="5" t="n"/>
      <c r="L144" s="25" t="n"/>
      <c r="M144" s="17" t="n"/>
      <c r="N144" s="20" t="n"/>
      <c r="O144" s="5" t="n"/>
      <c r="P144" s="22">
        <f>IF(OR($B144="",$E144="",$F144=""),"",IFERROR(IF(OR($E144&lt;_xlfn.XLOOKUP($B144,'Événements'!$A$5:$A$104,'Événements'!$E$5:$E$104),$F144&gt;_xlfn.XLOOKUP($B144,'Événements'!$A$5:$A$104,'Événements'!$F$5:$F$104)),"Hors période",""),"ID inconnu"))</f>
        <v/>
      </c>
      <c r="Q144" s="22">
        <f>IF(OR($F144="",$I144="Terminé",$I144="Annulé"),"",IF($F144&lt;Paramètres!$B$2,"En retard",""))</f>
        <v/>
      </c>
      <c r="R144" s="22">
        <f>IF(OR($K144="",$E144="",$F144=""),"",IF(COUNTIFS('Actions'!$K$5:$K$204,$K144,'Actions'!$E$5:$E$204,"&lt;="&amp;$F144,'Actions'!$F$5:$F$204,"&gt;="&amp;$E144)&gt;1,"Conflit",""))</f>
        <v/>
      </c>
    </row>
    <row r="145" ht="22" customHeight="1">
      <c r="A145" s="5" t="n"/>
      <c r="B145" s="5" t="n"/>
      <c r="C145" s="5" t="n"/>
      <c r="D145" s="18" t="n"/>
      <c r="E145" s="16" t="n"/>
      <c r="F145" s="16" t="n"/>
      <c r="G145" s="8">
        <f>IF(OR($E145="",$F145=""),"",$F145-$E145+1)</f>
        <v/>
      </c>
      <c r="H145" s="5" t="n"/>
      <c r="I145" s="5" t="n"/>
      <c r="J145" s="5" t="n"/>
      <c r="K145" s="5" t="n"/>
      <c r="L145" s="25" t="n"/>
      <c r="M145" s="17" t="n"/>
      <c r="N145" s="20" t="n"/>
      <c r="O145" s="5" t="n"/>
      <c r="P145" s="21">
        <f>IF(OR($B145="",$E145="",$F145=""),"",IFERROR(IF(OR($E145&lt;_xlfn.XLOOKUP($B145,'Événements'!$A$5:$A$104,'Événements'!$E$5:$E$104),$F145&gt;_xlfn.XLOOKUP($B145,'Événements'!$A$5:$A$104,'Événements'!$F$5:$F$104)),"Hors période",""),"ID inconnu"))</f>
        <v/>
      </c>
      <c r="Q145" s="21">
        <f>IF(OR($F145="",$I145="Terminé",$I145="Annulé"),"",IF($F145&lt;Paramètres!$B$2,"En retard",""))</f>
        <v/>
      </c>
      <c r="R145" s="21">
        <f>IF(OR($K145="",$E145="",$F145=""),"",IF(COUNTIFS('Actions'!$K$5:$K$204,$K145,'Actions'!$E$5:$E$204,"&lt;="&amp;$F145,'Actions'!$F$5:$F$204,"&gt;="&amp;$E145)&gt;1,"Conflit",""))</f>
        <v/>
      </c>
    </row>
    <row r="146" ht="22" customHeight="1">
      <c r="A146" s="5" t="n"/>
      <c r="B146" s="5" t="n"/>
      <c r="C146" s="5" t="n"/>
      <c r="D146" s="18" t="n"/>
      <c r="E146" s="16" t="n"/>
      <c r="F146" s="16" t="n"/>
      <c r="G146" s="13">
        <f>IF(OR($E146="",$F146=""),"",$F146-$E146+1)</f>
        <v/>
      </c>
      <c r="H146" s="5" t="n"/>
      <c r="I146" s="5" t="n"/>
      <c r="J146" s="5" t="n"/>
      <c r="K146" s="5" t="n"/>
      <c r="L146" s="25" t="n"/>
      <c r="M146" s="17" t="n"/>
      <c r="N146" s="20" t="n"/>
      <c r="O146" s="5" t="n"/>
      <c r="P146" s="22">
        <f>IF(OR($B146="",$E146="",$F146=""),"",IFERROR(IF(OR($E146&lt;_xlfn.XLOOKUP($B146,'Événements'!$A$5:$A$104,'Événements'!$E$5:$E$104),$F146&gt;_xlfn.XLOOKUP($B146,'Événements'!$A$5:$A$104,'Événements'!$F$5:$F$104)),"Hors période",""),"ID inconnu"))</f>
        <v/>
      </c>
      <c r="Q146" s="22">
        <f>IF(OR($F146="",$I146="Terminé",$I146="Annulé"),"",IF($F146&lt;Paramètres!$B$2,"En retard",""))</f>
        <v/>
      </c>
      <c r="R146" s="22">
        <f>IF(OR($K146="",$E146="",$F146=""),"",IF(COUNTIFS('Actions'!$K$5:$K$204,$K146,'Actions'!$E$5:$E$204,"&lt;="&amp;$F146,'Actions'!$F$5:$F$204,"&gt;="&amp;$E146)&gt;1,"Conflit",""))</f>
        <v/>
      </c>
    </row>
    <row r="147" ht="22" customHeight="1">
      <c r="A147" s="5" t="n"/>
      <c r="B147" s="5" t="n"/>
      <c r="C147" s="5" t="n"/>
      <c r="D147" s="18" t="n"/>
      <c r="E147" s="16" t="n"/>
      <c r="F147" s="16" t="n"/>
      <c r="G147" s="8">
        <f>IF(OR($E147="",$F147=""),"",$F147-$E147+1)</f>
        <v/>
      </c>
      <c r="H147" s="5" t="n"/>
      <c r="I147" s="5" t="n"/>
      <c r="J147" s="5" t="n"/>
      <c r="K147" s="5" t="n"/>
      <c r="L147" s="25" t="n"/>
      <c r="M147" s="17" t="n"/>
      <c r="N147" s="20" t="n"/>
      <c r="O147" s="5" t="n"/>
      <c r="P147" s="21">
        <f>IF(OR($B147="",$E147="",$F147=""),"",IFERROR(IF(OR($E147&lt;_xlfn.XLOOKUP($B147,'Événements'!$A$5:$A$104,'Événements'!$E$5:$E$104),$F147&gt;_xlfn.XLOOKUP($B147,'Événements'!$A$5:$A$104,'Événements'!$F$5:$F$104)),"Hors période",""),"ID inconnu"))</f>
        <v/>
      </c>
      <c r="Q147" s="21">
        <f>IF(OR($F147="",$I147="Terminé",$I147="Annulé"),"",IF($F147&lt;Paramètres!$B$2,"En retard",""))</f>
        <v/>
      </c>
      <c r="R147" s="21">
        <f>IF(OR($K147="",$E147="",$F147=""),"",IF(COUNTIFS('Actions'!$K$5:$K$204,$K147,'Actions'!$E$5:$E$204,"&lt;="&amp;$F147,'Actions'!$F$5:$F$204,"&gt;="&amp;$E147)&gt;1,"Conflit",""))</f>
        <v/>
      </c>
    </row>
    <row r="148" ht="22" customHeight="1">
      <c r="A148" s="5" t="n"/>
      <c r="B148" s="5" t="n"/>
      <c r="C148" s="5" t="n"/>
      <c r="D148" s="18" t="n"/>
      <c r="E148" s="16" t="n"/>
      <c r="F148" s="16" t="n"/>
      <c r="G148" s="13">
        <f>IF(OR($E148="",$F148=""),"",$F148-$E148+1)</f>
        <v/>
      </c>
      <c r="H148" s="5" t="n"/>
      <c r="I148" s="5" t="n"/>
      <c r="J148" s="5" t="n"/>
      <c r="K148" s="5" t="n"/>
      <c r="L148" s="25" t="n"/>
      <c r="M148" s="17" t="n"/>
      <c r="N148" s="20" t="n"/>
      <c r="O148" s="5" t="n"/>
      <c r="P148" s="22">
        <f>IF(OR($B148="",$E148="",$F148=""),"",IFERROR(IF(OR($E148&lt;_xlfn.XLOOKUP($B148,'Événements'!$A$5:$A$104,'Événements'!$E$5:$E$104),$F148&gt;_xlfn.XLOOKUP($B148,'Événements'!$A$5:$A$104,'Événements'!$F$5:$F$104)),"Hors période",""),"ID inconnu"))</f>
        <v/>
      </c>
      <c r="Q148" s="22">
        <f>IF(OR($F148="",$I148="Terminé",$I148="Annulé"),"",IF($F148&lt;Paramètres!$B$2,"En retard",""))</f>
        <v/>
      </c>
      <c r="R148" s="22">
        <f>IF(OR($K148="",$E148="",$F148=""),"",IF(COUNTIFS('Actions'!$K$5:$K$204,$K148,'Actions'!$E$5:$E$204,"&lt;="&amp;$F148,'Actions'!$F$5:$F$204,"&gt;="&amp;$E148)&gt;1,"Conflit",""))</f>
        <v/>
      </c>
    </row>
    <row r="149" ht="22" customHeight="1">
      <c r="A149" s="5" t="n"/>
      <c r="B149" s="5" t="n"/>
      <c r="C149" s="5" t="n"/>
      <c r="D149" s="18" t="n"/>
      <c r="E149" s="16" t="n"/>
      <c r="F149" s="16" t="n"/>
      <c r="G149" s="8">
        <f>IF(OR($E149="",$F149=""),"",$F149-$E149+1)</f>
        <v/>
      </c>
      <c r="H149" s="5" t="n"/>
      <c r="I149" s="5" t="n"/>
      <c r="J149" s="5" t="n"/>
      <c r="K149" s="5" t="n"/>
      <c r="L149" s="25" t="n"/>
      <c r="M149" s="17" t="n"/>
      <c r="N149" s="20" t="n"/>
      <c r="O149" s="5" t="n"/>
      <c r="P149" s="21">
        <f>IF(OR($B149="",$E149="",$F149=""),"",IFERROR(IF(OR($E149&lt;_xlfn.XLOOKUP($B149,'Événements'!$A$5:$A$104,'Événements'!$E$5:$E$104),$F149&gt;_xlfn.XLOOKUP($B149,'Événements'!$A$5:$A$104,'Événements'!$F$5:$F$104)),"Hors période",""),"ID inconnu"))</f>
        <v/>
      </c>
      <c r="Q149" s="21">
        <f>IF(OR($F149="",$I149="Terminé",$I149="Annulé"),"",IF($F149&lt;Paramètres!$B$2,"En retard",""))</f>
        <v/>
      </c>
      <c r="R149" s="21">
        <f>IF(OR($K149="",$E149="",$F149=""),"",IF(COUNTIFS('Actions'!$K$5:$K$204,$K149,'Actions'!$E$5:$E$204,"&lt;="&amp;$F149,'Actions'!$F$5:$F$204,"&gt;="&amp;$E149)&gt;1,"Conflit",""))</f>
        <v/>
      </c>
    </row>
    <row r="150" ht="22" customHeight="1">
      <c r="A150" s="5" t="n"/>
      <c r="B150" s="5" t="n"/>
      <c r="C150" s="5" t="n"/>
      <c r="D150" s="18" t="n"/>
      <c r="E150" s="16" t="n"/>
      <c r="F150" s="16" t="n"/>
      <c r="G150" s="13">
        <f>IF(OR($E150="",$F150=""),"",$F150-$E150+1)</f>
        <v/>
      </c>
      <c r="H150" s="5" t="n"/>
      <c r="I150" s="5" t="n"/>
      <c r="J150" s="5" t="n"/>
      <c r="K150" s="5" t="n"/>
      <c r="L150" s="25" t="n"/>
      <c r="M150" s="17" t="n"/>
      <c r="N150" s="20" t="n"/>
      <c r="O150" s="5" t="n"/>
      <c r="P150" s="22">
        <f>IF(OR($B150="",$E150="",$F150=""),"",IFERROR(IF(OR($E150&lt;_xlfn.XLOOKUP($B150,'Événements'!$A$5:$A$104,'Événements'!$E$5:$E$104),$F150&gt;_xlfn.XLOOKUP($B150,'Événements'!$A$5:$A$104,'Événements'!$F$5:$F$104)),"Hors période",""),"ID inconnu"))</f>
        <v/>
      </c>
      <c r="Q150" s="22">
        <f>IF(OR($F150="",$I150="Terminé",$I150="Annulé"),"",IF($F150&lt;Paramètres!$B$2,"En retard",""))</f>
        <v/>
      </c>
      <c r="R150" s="22">
        <f>IF(OR($K150="",$E150="",$F150=""),"",IF(COUNTIFS('Actions'!$K$5:$K$204,$K150,'Actions'!$E$5:$E$204,"&lt;="&amp;$F150,'Actions'!$F$5:$F$204,"&gt;="&amp;$E150)&gt;1,"Conflit",""))</f>
        <v/>
      </c>
    </row>
    <row r="151" ht="22" customHeight="1">
      <c r="A151" s="5" t="n"/>
      <c r="B151" s="5" t="n"/>
      <c r="C151" s="5" t="n"/>
      <c r="D151" s="18" t="n"/>
      <c r="E151" s="16" t="n"/>
      <c r="F151" s="16" t="n"/>
      <c r="G151" s="8">
        <f>IF(OR($E151="",$F151=""),"",$F151-$E151+1)</f>
        <v/>
      </c>
      <c r="H151" s="5" t="n"/>
      <c r="I151" s="5" t="n"/>
      <c r="J151" s="5" t="n"/>
      <c r="K151" s="5" t="n"/>
      <c r="L151" s="25" t="n"/>
      <c r="M151" s="17" t="n"/>
      <c r="N151" s="20" t="n"/>
      <c r="O151" s="5" t="n"/>
      <c r="P151" s="21">
        <f>IF(OR($B151="",$E151="",$F151=""),"",IFERROR(IF(OR($E151&lt;_xlfn.XLOOKUP($B151,'Événements'!$A$5:$A$104,'Événements'!$E$5:$E$104),$F151&gt;_xlfn.XLOOKUP($B151,'Événements'!$A$5:$A$104,'Événements'!$F$5:$F$104)),"Hors période",""),"ID inconnu"))</f>
        <v/>
      </c>
      <c r="Q151" s="21">
        <f>IF(OR($F151="",$I151="Terminé",$I151="Annulé"),"",IF($F151&lt;Paramètres!$B$2,"En retard",""))</f>
        <v/>
      </c>
      <c r="R151" s="21">
        <f>IF(OR($K151="",$E151="",$F151=""),"",IF(COUNTIFS('Actions'!$K$5:$K$204,$K151,'Actions'!$E$5:$E$204,"&lt;="&amp;$F151,'Actions'!$F$5:$F$204,"&gt;="&amp;$E151)&gt;1,"Conflit",""))</f>
        <v/>
      </c>
    </row>
    <row r="152" ht="22" customHeight="1">
      <c r="A152" s="5" t="n"/>
      <c r="B152" s="5" t="n"/>
      <c r="C152" s="5" t="n"/>
      <c r="D152" s="18" t="n"/>
      <c r="E152" s="16" t="n"/>
      <c r="F152" s="16" t="n"/>
      <c r="G152" s="13">
        <f>IF(OR($E152="",$F152=""),"",$F152-$E152+1)</f>
        <v/>
      </c>
      <c r="H152" s="5" t="n"/>
      <c r="I152" s="5" t="n"/>
      <c r="J152" s="5" t="n"/>
      <c r="K152" s="5" t="n"/>
      <c r="L152" s="25" t="n"/>
      <c r="M152" s="17" t="n"/>
      <c r="N152" s="20" t="n"/>
      <c r="O152" s="5" t="n"/>
      <c r="P152" s="22">
        <f>IF(OR($B152="",$E152="",$F152=""),"",IFERROR(IF(OR($E152&lt;_xlfn.XLOOKUP($B152,'Événements'!$A$5:$A$104,'Événements'!$E$5:$E$104),$F152&gt;_xlfn.XLOOKUP($B152,'Événements'!$A$5:$A$104,'Événements'!$F$5:$F$104)),"Hors période",""),"ID inconnu"))</f>
        <v/>
      </c>
      <c r="Q152" s="22">
        <f>IF(OR($F152="",$I152="Terminé",$I152="Annulé"),"",IF($F152&lt;Paramètres!$B$2,"En retard",""))</f>
        <v/>
      </c>
      <c r="R152" s="22">
        <f>IF(OR($K152="",$E152="",$F152=""),"",IF(COUNTIFS('Actions'!$K$5:$K$204,$K152,'Actions'!$E$5:$E$204,"&lt;="&amp;$F152,'Actions'!$F$5:$F$204,"&gt;="&amp;$E152)&gt;1,"Conflit",""))</f>
        <v/>
      </c>
    </row>
    <row r="153" ht="22" customHeight="1">
      <c r="A153" s="5" t="n"/>
      <c r="B153" s="5" t="n"/>
      <c r="C153" s="5" t="n"/>
      <c r="D153" s="18" t="n"/>
      <c r="E153" s="16" t="n"/>
      <c r="F153" s="16" t="n"/>
      <c r="G153" s="8">
        <f>IF(OR($E153="",$F153=""),"",$F153-$E153+1)</f>
        <v/>
      </c>
      <c r="H153" s="5" t="n"/>
      <c r="I153" s="5" t="n"/>
      <c r="J153" s="5" t="n"/>
      <c r="K153" s="5" t="n"/>
      <c r="L153" s="25" t="n"/>
      <c r="M153" s="17" t="n"/>
      <c r="N153" s="20" t="n"/>
      <c r="O153" s="5" t="n"/>
      <c r="P153" s="21">
        <f>IF(OR($B153="",$E153="",$F153=""),"",IFERROR(IF(OR($E153&lt;_xlfn.XLOOKUP($B153,'Événements'!$A$5:$A$104,'Événements'!$E$5:$E$104),$F153&gt;_xlfn.XLOOKUP($B153,'Événements'!$A$5:$A$104,'Événements'!$F$5:$F$104)),"Hors période",""),"ID inconnu"))</f>
        <v/>
      </c>
      <c r="Q153" s="21">
        <f>IF(OR($F153="",$I153="Terminé",$I153="Annulé"),"",IF($F153&lt;Paramètres!$B$2,"En retard",""))</f>
        <v/>
      </c>
      <c r="R153" s="21">
        <f>IF(OR($K153="",$E153="",$F153=""),"",IF(COUNTIFS('Actions'!$K$5:$K$204,$K153,'Actions'!$E$5:$E$204,"&lt;="&amp;$F153,'Actions'!$F$5:$F$204,"&gt;="&amp;$E153)&gt;1,"Conflit",""))</f>
        <v/>
      </c>
    </row>
    <row r="154" ht="22" customHeight="1">
      <c r="A154" s="5" t="n"/>
      <c r="B154" s="5" t="n"/>
      <c r="C154" s="5" t="n"/>
      <c r="D154" s="18" t="n"/>
      <c r="E154" s="16" t="n"/>
      <c r="F154" s="16" t="n"/>
      <c r="G154" s="13">
        <f>IF(OR($E154="",$F154=""),"",$F154-$E154+1)</f>
        <v/>
      </c>
      <c r="H154" s="5" t="n"/>
      <c r="I154" s="5" t="n"/>
      <c r="J154" s="5" t="n"/>
      <c r="K154" s="5" t="n"/>
      <c r="L154" s="25" t="n"/>
      <c r="M154" s="17" t="n"/>
      <c r="N154" s="20" t="n"/>
      <c r="O154" s="5" t="n"/>
      <c r="P154" s="22">
        <f>IF(OR($B154="",$E154="",$F154=""),"",IFERROR(IF(OR($E154&lt;_xlfn.XLOOKUP($B154,'Événements'!$A$5:$A$104,'Événements'!$E$5:$E$104),$F154&gt;_xlfn.XLOOKUP($B154,'Événements'!$A$5:$A$104,'Événements'!$F$5:$F$104)),"Hors période",""),"ID inconnu"))</f>
        <v/>
      </c>
      <c r="Q154" s="22">
        <f>IF(OR($F154="",$I154="Terminé",$I154="Annulé"),"",IF($F154&lt;Paramètres!$B$2,"En retard",""))</f>
        <v/>
      </c>
      <c r="R154" s="22">
        <f>IF(OR($K154="",$E154="",$F154=""),"",IF(COUNTIFS('Actions'!$K$5:$K$204,$K154,'Actions'!$E$5:$E$204,"&lt;="&amp;$F154,'Actions'!$F$5:$F$204,"&gt;="&amp;$E154)&gt;1,"Conflit",""))</f>
        <v/>
      </c>
    </row>
    <row r="155" ht="22" customHeight="1">
      <c r="A155" s="5" t="n"/>
      <c r="B155" s="5" t="n"/>
      <c r="C155" s="5" t="n"/>
      <c r="D155" s="18" t="n"/>
      <c r="E155" s="16" t="n"/>
      <c r="F155" s="16" t="n"/>
      <c r="G155" s="8">
        <f>IF(OR($E155="",$F155=""),"",$F155-$E155+1)</f>
        <v/>
      </c>
      <c r="H155" s="5" t="n"/>
      <c r="I155" s="5" t="n"/>
      <c r="J155" s="5" t="n"/>
      <c r="K155" s="5" t="n"/>
      <c r="L155" s="25" t="n"/>
      <c r="M155" s="17" t="n"/>
      <c r="N155" s="20" t="n"/>
      <c r="O155" s="5" t="n"/>
      <c r="P155" s="21">
        <f>IF(OR($B155="",$E155="",$F155=""),"",IFERROR(IF(OR($E155&lt;_xlfn.XLOOKUP($B155,'Événements'!$A$5:$A$104,'Événements'!$E$5:$E$104),$F155&gt;_xlfn.XLOOKUP($B155,'Événements'!$A$5:$A$104,'Événements'!$F$5:$F$104)),"Hors période",""),"ID inconnu"))</f>
        <v/>
      </c>
      <c r="Q155" s="21">
        <f>IF(OR($F155="",$I155="Terminé",$I155="Annulé"),"",IF($F155&lt;Paramètres!$B$2,"En retard",""))</f>
        <v/>
      </c>
      <c r="R155" s="21">
        <f>IF(OR($K155="",$E155="",$F155=""),"",IF(COUNTIFS('Actions'!$K$5:$K$204,$K155,'Actions'!$E$5:$E$204,"&lt;="&amp;$F155,'Actions'!$F$5:$F$204,"&gt;="&amp;$E155)&gt;1,"Conflit",""))</f>
        <v/>
      </c>
    </row>
    <row r="156" ht="22" customHeight="1">
      <c r="A156" s="5" t="n"/>
      <c r="B156" s="5" t="n"/>
      <c r="C156" s="5" t="n"/>
      <c r="D156" s="18" t="n"/>
      <c r="E156" s="16" t="n"/>
      <c r="F156" s="16" t="n"/>
      <c r="G156" s="13">
        <f>IF(OR($E156="",$F156=""),"",$F156-$E156+1)</f>
        <v/>
      </c>
      <c r="H156" s="5" t="n"/>
      <c r="I156" s="5" t="n"/>
      <c r="J156" s="5" t="n"/>
      <c r="K156" s="5" t="n"/>
      <c r="L156" s="25" t="n"/>
      <c r="M156" s="17" t="n"/>
      <c r="N156" s="20" t="n"/>
      <c r="O156" s="5" t="n"/>
      <c r="P156" s="22">
        <f>IF(OR($B156="",$E156="",$F156=""),"",IFERROR(IF(OR($E156&lt;_xlfn.XLOOKUP($B156,'Événements'!$A$5:$A$104,'Événements'!$E$5:$E$104),$F156&gt;_xlfn.XLOOKUP($B156,'Événements'!$A$5:$A$104,'Événements'!$F$5:$F$104)),"Hors période",""),"ID inconnu"))</f>
        <v/>
      </c>
      <c r="Q156" s="22">
        <f>IF(OR($F156="",$I156="Terminé",$I156="Annulé"),"",IF($F156&lt;Paramètres!$B$2,"En retard",""))</f>
        <v/>
      </c>
      <c r="R156" s="22">
        <f>IF(OR($K156="",$E156="",$F156=""),"",IF(COUNTIFS('Actions'!$K$5:$K$204,$K156,'Actions'!$E$5:$E$204,"&lt;="&amp;$F156,'Actions'!$F$5:$F$204,"&gt;="&amp;$E156)&gt;1,"Conflit",""))</f>
        <v/>
      </c>
    </row>
    <row r="157" ht="22" customHeight="1">
      <c r="A157" s="5" t="n"/>
      <c r="B157" s="5" t="n"/>
      <c r="C157" s="5" t="n"/>
      <c r="D157" s="18" t="n"/>
      <c r="E157" s="16" t="n"/>
      <c r="F157" s="16" t="n"/>
      <c r="G157" s="8">
        <f>IF(OR($E157="",$F157=""),"",$F157-$E157+1)</f>
        <v/>
      </c>
      <c r="H157" s="5" t="n"/>
      <c r="I157" s="5" t="n"/>
      <c r="J157" s="5" t="n"/>
      <c r="K157" s="5" t="n"/>
      <c r="L157" s="25" t="n"/>
      <c r="M157" s="17" t="n"/>
      <c r="N157" s="20" t="n"/>
      <c r="O157" s="5" t="n"/>
      <c r="P157" s="21">
        <f>IF(OR($B157="",$E157="",$F157=""),"",IFERROR(IF(OR($E157&lt;_xlfn.XLOOKUP($B157,'Événements'!$A$5:$A$104,'Événements'!$E$5:$E$104),$F157&gt;_xlfn.XLOOKUP($B157,'Événements'!$A$5:$A$104,'Événements'!$F$5:$F$104)),"Hors période",""),"ID inconnu"))</f>
        <v/>
      </c>
      <c r="Q157" s="21">
        <f>IF(OR($F157="",$I157="Terminé",$I157="Annulé"),"",IF($F157&lt;Paramètres!$B$2,"En retard",""))</f>
        <v/>
      </c>
      <c r="R157" s="21">
        <f>IF(OR($K157="",$E157="",$F157=""),"",IF(COUNTIFS('Actions'!$K$5:$K$204,$K157,'Actions'!$E$5:$E$204,"&lt;="&amp;$F157,'Actions'!$F$5:$F$204,"&gt;="&amp;$E157)&gt;1,"Conflit",""))</f>
        <v/>
      </c>
    </row>
    <row r="158" ht="22" customHeight="1">
      <c r="A158" s="5" t="n"/>
      <c r="B158" s="5" t="n"/>
      <c r="C158" s="5" t="n"/>
      <c r="D158" s="18" t="n"/>
      <c r="E158" s="16" t="n"/>
      <c r="F158" s="16" t="n"/>
      <c r="G158" s="13">
        <f>IF(OR($E158="",$F158=""),"",$F158-$E158+1)</f>
        <v/>
      </c>
      <c r="H158" s="5" t="n"/>
      <c r="I158" s="5" t="n"/>
      <c r="J158" s="5" t="n"/>
      <c r="K158" s="5" t="n"/>
      <c r="L158" s="25" t="n"/>
      <c r="M158" s="17" t="n"/>
      <c r="N158" s="20" t="n"/>
      <c r="O158" s="5" t="n"/>
      <c r="P158" s="22">
        <f>IF(OR($B158="",$E158="",$F158=""),"",IFERROR(IF(OR($E158&lt;_xlfn.XLOOKUP($B158,'Événements'!$A$5:$A$104,'Événements'!$E$5:$E$104),$F158&gt;_xlfn.XLOOKUP($B158,'Événements'!$A$5:$A$104,'Événements'!$F$5:$F$104)),"Hors période",""),"ID inconnu"))</f>
        <v/>
      </c>
      <c r="Q158" s="22">
        <f>IF(OR($F158="",$I158="Terminé",$I158="Annulé"),"",IF($F158&lt;Paramètres!$B$2,"En retard",""))</f>
        <v/>
      </c>
      <c r="R158" s="22">
        <f>IF(OR($K158="",$E158="",$F158=""),"",IF(COUNTIFS('Actions'!$K$5:$K$204,$K158,'Actions'!$E$5:$E$204,"&lt;="&amp;$F158,'Actions'!$F$5:$F$204,"&gt;="&amp;$E158)&gt;1,"Conflit",""))</f>
        <v/>
      </c>
    </row>
    <row r="159" ht="22" customHeight="1">
      <c r="A159" s="5" t="n"/>
      <c r="B159" s="5" t="n"/>
      <c r="C159" s="5" t="n"/>
      <c r="D159" s="18" t="n"/>
      <c r="E159" s="16" t="n"/>
      <c r="F159" s="16" t="n"/>
      <c r="G159" s="8">
        <f>IF(OR($E159="",$F159=""),"",$F159-$E159+1)</f>
        <v/>
      </c>
      <c r="H159" s="5" t="n"/>
      <c r="I159" s="5" t="n"/>
      <c r="J159" s="5" t="n"/>
      <c r="K159" s="5" t="n"/>
      <c r="L159" s="25" t="n"/>
      <c r="M159" s="17" t="n"/>
      <c r="N159" s="20" t="n"/>
      <c r="O159" s="5" t="n"/>
      <c r="P159" s="21">
        <f>IF(OR($B159="",$E159="",$F159=""),"",IFERROR(IF(OR($E159&lt;_xlfn.XLOOKUP($B159,'Événements'!$A$5:$A$104,'Événements'!$E$5:$E$104),$F159&gt;_xlfn.XLOOKUP($B159,'Événements'!$A$5:$A$104,'Événements'!$F$5:$F$104)),"Hors période",""),"ID inconnu"))</f>
        <v/>
      </c>
      <c r="Q159" s="21">
        <f>IF(OR($F159="",$I159="Terminé",$I159="Annulé"),"",IF($F159&lt;Paramètres!$B$2,"En retard",""))</f>
        <v/>
      </c>
      <c r="R159" s="21">
        <f>IF(OR($K159="",$E159="",$F159=""),"",IF(COUNTIFS('Actions'!$K$5:$K$204,$K159,'Actions'!$E$5:$E$204,"&lt;="&amp;$F159,'Actions'!$F$5:$F$204,"&gt;="&amp;$E159)&gt;1,"Conflit",""))</f>
        <v/>
      </c>
    </row>
    <row r="160" ht="22" customHeight="1">
      <c r="A160" s="5" t="n"/>
      <c r="B160" s="5" t="n"/>
      <c r="C160" s="5" t="n"/>
      <c r="D160" s="18" t="n"/>
      <c r="E160" s="16" t="n"/>
      <c r="F160" s="16" t="n"/>
      <c r="G160" s="13">
        <f>IF(OR($E160="",$F160=""),"",$F160-$E160+1)</f>
        <v/>
      </c>
      <c r="H160" s="5" t="n"/>
      <c r="I160" s="5" t="n"/>
      <c r="J160" s="5" t="n"/>
      <c r="K160" s="5" t="n"/>
      <c r="L160" s="25" t="n"/>
      <c r="M160" s="17" t="n"/>
      <c r="N160" s="20" t="n"/>
      <c r="O160" s="5" t="n"/>
      <c r="P160" s="22">
        <f>IF(OR($B160="",$E160="",$F160=""),"",IFERROR(IF(OR($E160&lt;_xlfn.XLOOKUP($B160,'Événements'!$A$5:$A$104,'Événements'!$E$5:$E$104),$F160&gt;_xlfn.XLOOKUP($B160,'Événements'!$A$5:$A$104,'Événements'!$F$5:$F$104)),"Hors période",""),"ID inconnu"))</f>
        <v/>
      </c>
      <c r="Q160" s="22">
        <f>IF(OR($F160="",$I160="Terminé",$I160="Annulé"),"",IF($F160&lt;Paramètres!$B$2,"En retard",""))</f>
        <v/>
      </c>
      <c r="R160" s="22">
        <f>IF(OR($K160="",$E160="",$F160=""),"",IF(COUNTIFS('Actions'!$K$5:$K$204,$K160,'Actions'!$E$5:$E$204,"&lt;="&amp;$F160,'Actions'!$F$5:$F$204,"&gt;="&amp;$E160)&gt;1,"Conflit",""))</f>
        <v/>
      </c>
    </row>
    <row r="161" ht="22" customHeight="1">
      <c r="A161" s="5" t="n"/>
      <c r="B161" s="5" t="n"/>
      <c r="C161" s="5" t="n"/>
      <c r="D161" s="18" t="n"/>
      <c r="E161" s="16" t="n"/>
      <c r="F161" s="16" t="n"/>
      <c r="G161" s="8">
        <f>IF(OR($E161="",$F161=""),"",$F161-$E161+1)</f>
        <v/>
      </c>
      <c r="H161" s="5" t="n"/>
      <c r="I161" s="5" t="n"/>
      <c r="J161" s="5" t="n"/>
      <c r="K161" s="5" t="n"/>
      <c r="L161" s="25" t="n"/>
      <c r="M161" s="17" t="n"/>
      <c r="N161" s="20" t="n"/>
      <c r="O161" s="5" t="n"/>
      <c r="P161" s="21">
        <f>IF(OR($B161="",$E161="",$F161=""),"",IFERROR(IF(OR($E161&lt;_xlfn.XLOOKUP($B161,'Événements'!$A$5:$A$104,'Événements'!$E$5:$E$104),$F161&gt;_xlfn.XLOOKUP($B161,'Événements'!$A$5:$A$104,'Événements'!$F$5:$F$104)),"Hors période",""),"ID inconnu"))</f>
        <v/>
      </c>
      <c r="Q161" s="21">
        <f>IF(OR($F161="",$I161="Terminé",$I161="Annulé"),"",IF($F161&lt;Paramètres!$B$2,"En retard",""))</f>
        <v/>
      </c>
      <c r="R161" s="21">
        <f>IF(OR($K161="",$E161="",$F161=""),"",IF(COUNTIFS('Actions'!$K$5:$K$204,$K161,'Actions'!$E$5:$E$204,"&lt;="&amp;$F161,'Actions'!$F$5:$F$204,"&gt;="&amp;$E161)&gt;1,"Conflit",""))</f>
        <v/>
      </c>
    </row>
    <row r="162" ht="22" customHeight="1">
      <c r="A162" s="5" t="n"/>
      <c r="B162" s="5" t="n"/>
      <c r="C162" s="5" t="n"/>
      <c r="D162" s="18" t="n"/>
      <c r="E162" s="16" t="n"/>
      <c r="F162" s="16" t="n"/>
      <c r="G162" s="13">
        <f>IF(OR($E162="",$F162=""),"",$F162-$E162+1)</f>
        <v/>
      </c>
      <c r="H162" s="5" t="n"/>
      <c r="I162" s="5" t="n"/>
      <c r="J162" s="5" t="n"/>
      <c r="K162" s="5" t="n"/>
      <c r="L162" s="25" t="n"/>
      <c r="M162" s="17" t="n"/>
      <c r="N162" s="20" t="n"/>
      <c r="O162" s="5" t="n"/>
      <c r="P162" s="22">
        <f>IF(OR($B162="",$E162="",$F162=""),"",IFERROR(IF(OR($E162&lt;_xlfn.XLOOKUP($B162,'Événements'!$A$5:$A$104,'Événements'!$E$5:$E$104),$F162&gt;_xlfn.XLOOKUP($B162,'Événements'!$A$5:$A$104,'Événements'!$F$5:$F$104)),"Hors période",""),"ID inconnu"))</f>
        <v/>
      </c>
      <c r="Q162" s="22">
        <f>IF(OR($F162="",$I162="Terminé",$I162="Annulé"),"",IF($F162&lt;Paramètres!$B$2,"En retard",""))</f>
        <v/>
      </c>
      <c r="R162" s="22">
        <f>IF(OR($K162="",$E162="",$F162=""),"",IF(COUNTIFS('Actions'!$K$5:$K$204,$K162,'Actions'!$E$5:$E$204,"&lt;="&amp;$F162,'Actions'!$F$5:$F$204,"&gt;="&amp;$E162)&gt;1,"Conflit",""))</f>
        <v/>
      </c>
    </row>
    <row r="163" ht="22" customHeight="1">
      <c r="A163" s="5" t="n"/>
      <c r="B163" s="5" t="n"/>
      <c r="C163" s="5" t="n"/>
      <c r="D163" s="18" t="n"/>
      <c r="E163" s="16" t="n"/>
      <c r="F163" s="16" t="n"/>
      <c r="G163" s="8">
        <f>IF(OR($E163="",$F163=""),"",$F163-$E163+1)</f>
        <v/>
      </c>
      <c r="H163" s="5" t="n"/>
      <c r="I163" s="5" t="n"/>
      <c r="J163" s="5" t="n"/>
      <c r="K163" s="5" t="n"/>
      <c r="L163" s="25" t="n"/>
      <c r="M163" s="17" t="n"/>
      <c r="N163" s="20" t="n"/>
      <c r="O163" s="5" t="n"/>
      <c r="P163" s="21">
        <f>IF(OR($B163="",$E163="",$F163=""),"",IFERROR(IF(OR($E163&lt;_xlfn.XLOOKUP($B163,'Événements'!$A$5:$A$104,'Événements'!$E$5:$E$104),$F163&gt;_xlfn.XLOOKUP($B163,'Événements'!$A$5:$A$104,'Événements'!$F$5:$F$104)),"Hors période",""),"ID inconnu"))</f>
        <v/>
      </c>
      <c r="Q163" s="21">
        <f>IF(OR($F163="",$I163="Terminé",$I163="Annulé"),"",IF($F163&lt;Paramètres!$B$2,"En retard",""))</f>
        <v/>
      </c>
      <c r="R163" s="21">
        <f>IF(OR($K163="",$E163="",$F163=""),"",IF(COUNTIFS('Actions'!$K$5:$K$204,$K163,'Actions'!$E$5:$E$204,"&lt;="&amp;$F163,'Actions'!$F$5:$F$204,"&gt;="&amp;$E163)&gt;1,"Conflit",""))</f>
        <v/>
      </c>
    </row>
    <row r="164" ht="22" customHeight="1">
      <c r="A164" s="5" t="n"/>
      <c r="B164" s="5" t="n"/>
      <c r="C164" s="5" t="n"/>
      <c r="D164" s="18" t="n"/>
      <c r="E164" s="16" t="n"/>
      <c r="F164" s="16" t="n"/>
      <c r="G164" s="13">
        <f>IF(OR($E164="",$F164=""),"",$F164-$E164+1)</f>
        <v/>
      </c>
      <c r="H164" s="5" t="n"/>
      <c r="I164" s="5" t="n"/>
      <c r="J164" s="5" t="n"/>
      <c r="K164" s="5" t="n"/>
      <c r="L164" s="25" t="n"/>
      <c r="M164" s="17" t="n"/>
      <c r="N164" s="20" t="n"/>
      <c r="O164" s="5" t="n"/>
      <c r="P164" s="22">
        <f>IF(OR($B164="",$E164="",$F164=""),"",IFERROR(IF(OR($E164&lt;_xlfn.XLOOKUP($B164,'Événements'!$A$5:$A$104,'Événements'!$E$5:$E$104),$F164&gt;_xlfn.XLOOKUP($B164,'Événements'!$A$5:$A$104,'Événements'!$F$5:$F$104)),"Hors période",""),"ID inconnu"))</f>
        <v/>
      </c>
      <c r="Q164" s="22">
        <f>IF(OR($F164="",$I164="Terminé",$I164="Annulé"),"",IF($F164&lt;Paramètres!$B$2,"En retard",""))</f>
        <v/>
      </c>
      <c r="R164" s="22">
        <f>IF(OR($K164="",$E164="",$F164=""),"",IF(COUNTIFS('Actions'!$K$5:$K$204,$K164,'Actions'!$E$5:$E$204,"&lt;="&amp;$F164,'Actions'!$F$5:$F$204,"&gt;="&amp;$E164)&gt;1,"Conflit",""))</f>
        <v/>
      </c>
    </row>
    <row r="165" ht="22" customHeight="1">
      <c r="A165" s="5" t="n"/>
      <c r="B165" s="5" t="n"/>
      <c r="C165" s="5" t="n"/>
      <c r="D165" s="18" t="n"/>
      <c r="E165" s="16" t="n"/>
      <c r="F165" s="16" t="n"/>
      <c r="G165" s="8">
        <f>IF(OR($E165="",$F165=""),"",$F165-$E165+1)</f>
        <v/>
      </c>
      <c r="H165" s="5" t="n"/>
      <c r="I165" s="5" t="n"/>
      <c r="J165" s="5" t="n"/>
      <c r="K165" s="5" t="n"/>
      <c r="L165" s="25" t="n"/>
      <c r="M165" s="17" t="n"/>
      <c r="N165" s="20" t="n"/>
      <c r="O165" s="5" t="n"/>
      <c r="P165" s="21">
        <f>IF(OR($B165="",$E165="",$F165=""),"",IFERROR(IF(OR($E165&lt;_xlfn.XLOOKUP($B165,'Événements'!$A$5:$A$104,'Événements'!$E$5:$E$104),$F165&gt;_xlfn.XLOOKUP($B165,'Événements'!$A$5:$A$104,'Événements'!$F$5:$F$104)),"Hors période",""),"ID inconnu"))</f>
        <v/>
      </c>
      <c r="Q165" s="21">
        <f>IF(OR($F165="",$I165="Terminé",$I165="Annulé"),"",IF($F165&lt;Paramètres!$B$2,"En retard",""))</f>
        <v/>
      </c>
      <c r="R165" s="21">
        <f>IF(OR($K165="",$E165="",$F165=""),"",IF(COUNTIFS('Actions'!$K$5:$K$204,$K165,'Actions'!$E$5:$E$204,"&lt;="&amp;$F165,'Actions'!$F$5:$F$204,"&gt;="&amp;$E165)&gt;1,"Conflit",""))</f>
        <v/>
      </c>
    </row>
    <row r="166" ht="22" customHeight="1">
      <c r="A166" s="5" t="n"/>
      <c r="B166" s="5" t="n"/>
      <c r="C166" s="5" t="n"/>
      <c r="D166" s="18" t="n"/>
      <c r="E166" s="16" t="n"/>
      <c r="F166" s="16" t="n"/>
      <c r="G166" s="13">
        <f>IF(OR($E166="",$F166=""),"",$F166-$E166+1)</f>
        <v/>
      </c>
      <c r="H166" s="5" t="n"/>
      <c r="I166" s="5" t="n"/>
      <c r="J166" s="5" t="n"/>
      <c r="K166" s="5" t="n"/>
      <c r="L166" s="25" t="n"/>
      <c r="M166" s="17" t="n"/>
      <c r="N166" s="20" t="n"/>
      <c r="O166" s="5" t="n"/>
      <c r="P166" s="22">
        <f>IF(OR($B166="",$E166="",$F166=""),"",IFERROR(IF(OR($E166&lt;_xlfn.XLOOKUP($B166,'Événements'!$A$5:$A$104,'Événements'!$E$5:$E$104),$F166&gt;_xlfn.XLOOKUP($B166,'Événements'!$A$5:$A$104,'Événements'!$F$5:$F$104)),"Hors période",""),"ID inconnu"))</f>
        <v/>
      </c>
      <c r="Q166" s="22">
        <f>IF(OR($F166="",$I166="Terminé",$I166="Annulé"),"",IF($F166&lt;Paramètres!$B$2,"En retard",""))</f>
        <v/>
      </c>
      <c r="R166" s="22">
        <f>IF(OR($K166="",$E166="",$F166=""),"",IF(COUNTIFS('Actions'!$K$5:$K$204,$K166,'Actions'!$E$5:$E$204,"&lt;="&amp;$F166,'Actions'!$F$5:$F$204,"&gt;="&amp;$E166)&gt;1,"Conflit",""))</f>
        <v/>
      </c>
    </row>
    <row r="167" ht="22" customHeight="1">
      <c r="A167" s="5" t="n"/>
      <c r="B167" s="5" t="n"/>
      <c r="C167" s="5" t="n"/>
      <c r="D167" s="18" t="n"/>
      <c r="E167" s="16" t="n"/>
      <c r="F167" s="16" t="n"/>
      <c r="G167" s="8">
        <f>IF(OR($E167="",$F167=""),"",$F167-$E167+1)</f>
        <v/>
      </c>
      <c r="H167" s="5" t="n"/>
      <c r="I167" s="5" t="n"/>
      <c r="J167" s="5" t="n"/>
      <c r="K167" s="5" t="n"/>
      <c r="L167" s="25" t="n"/>
      <c r="M167" s="17" t="n"/>
      <c r="N167" s="20" t="n"/>
      <c r="O167" s="5" t="n"/>
      <c r="P167" s="21">
        <f>IF(OR($B167="",$E167="",$F167=""),"",IFERROR(IF(OR($E167&lt;_xlfn.XLOOKUP($B167,'Événements'!$A$5:$A$104,'Événements'!$E$5:$E$104),$F167&gt;_xlfn.XLOOKUP($B167,'Événements'!$A$5:$A$104,'Événements'!$F$5:$F$104)),"Hors période",""),"ID inconnu"))</f>
        <v/>
      </c>
      <c r="Q167" s="21">
        <f>IF(OR($F167="",$I167="Terminé",$I167="Annulé"),"",IF($F167&lt;Paramètres!$B$2,"En retard",""))</f>
        <v/>
      </c>
      <c r="R167" s="21">
        <f>IF(OR($K167="",$E167="",$F167=""),"",IF(COUNTIFS('Actions'!$K$5:$K$204,$K167,'Actions'!$E$5:$E$204,"&lt;="&amp;$F167,'Actions'!$F$5:$F$204,"&gt;="&amp;$E167)&gt;1,"Conflit",""))</f>
        <v/>
      </c>
    </row>
    <row r="168" ht="22" customHeight="1">
      <c r="A168" s="5" t="n"/>
      <c r="B168" s="5" t="n"/>
      <c r="C168" s="5" t="n"/>
      <c r="D168" s="18" t="n"/>
      <c r="E168" s="16" t="n"/>
      <c r="F168" s="16" t="n"/>
      <c r="G168" s="13">
        <f>IF(OR($E168="",$F168=""),"",$F168-$E168+1)</f>
        <v/>
      </c>
      <c r="H168" s="5" t="n"/>
      <c r="I168" s="5" t="n"/>
      <c r="J168" s="5" t="n"/>
      <c r="K168" s="5" t="n"/>
      <c r="L168" s="25" t="n"/>
      <c r="M168" s="17" t="n"/>
      <c r="N168" s="20" t="n"/>
      <c r="O168" s="5" t="n"/>
      <c r="P168" s="22">
        <f>IF(OR($B168="",$E168="",$F168=""),"",IFERROR(IF(OR($E168&lt;_xlfn.XLOOKUP($B168,'Événements'!$A$5:$A$104,'Événements'!$E$5:$E$104),$F168&gt;_xlfn.XLOOKUP($B168,'Événements'!$A$5:$A$104,'Événements'!$F$5:$F$104)),"Hors période",""),"ID inconnu"))</f>
        <v/>
      </c>
      <c r="Q168" s="22">
        <f>IF(OR($F168="",$I168="Terminé",$I168="Annulé"),"",IF($F168&lt;Paramètres!$B$2,"En retard",""))</f>
        <v/>
      </c>
      <c r="R168" s="22">
        <f>IF(OR($K168="",$E168="",$F168=""),"",IF(COUNTIFS('Actions'!$K$5:$K$204,$K168,'Actions'!$E$5:$E$204,"&lt;="&amp;$F168,'Actions'!$F$5:$F$204,"&gt;="&amp;$E168)&gt;1,"Conflit",""))</f>
        <v/>
      </c>
    </row>
    <row r="169" ht="22" customHeight="1">
      <c r="A169" s="5" t="n"/>
      <c r="B169" s="5" t="n"/>
      <c r="C169" s="5" t="n"/>
      <c r="D169" s="18" t="n"/>
      <c r="E169" s="16" t="n"/>
      <c r="F169" s="16" t="n"/>
      <c r="G169" s="8">
        <f>IF(OR($E169="",$F169=""),"",$F169-$E169+1)</f>
        <v/>
      </c>
      <c r="H169" s="5" t="n"/>
      <c r="I169" s="5" t="n"/>
      <c r="J169" s="5" t="n"/>
      <c r="K169" s="5" t="n"/>
      <c r="L169" s="25" t="n"/>
      <c r="M169" s="17" t="n"/>
      <c r="N169" s="20" t="n"/>
      <c r="O169" s="5" t="n"/>
      <c r="P169" s="21">
        <f>IF(OR($B169="",$E169="",$F169=""),"",IFERROR(IF(OR($E169&lt;_xlfn.XLOOKUP($B169,'Événements'!$A$5:$A$104,'Événements'!$E$5:$E$104),$F169&gt;_xlfn.XLOOKUP($B169,'Événements'!$A$5:$A$104,'Événements'!$F$5:$F$104)),"Hors période",""),"ID inconnu"))</f>
        <v/>
      </c>
      <c r="Q169" s="21">
        <f>IF(OR($F169="",$I169="Terminé",$I169="Annulé"),"",IF($F169&lt;Paramètres!$B$2,"En retard",""))</f>
        <v/>
      </c>
      <c r="R169" s="21">
        <f>IF(OR($K169="",$E169="",$F169=""),"",IF(COUNTIFS('Actions'!$K$5:$K$204,$K169,'Actions'!$E$5:$E$204,"&lt;="&amp;$F169,'Actions'!$F$5:$F$204,"&gt;="&amp;$E169)&gt;1,"Conflit",""))</f>
        <v/>
      </c>
    </row>
    <row r="170" ht="22" customHeight="1">
      <c r="A170" s="5" t="n"/>
      <c r="B170" s="5" t="n"/>
      <c r="C170" s="5" t="n"/>
      <c r="D170" s="18" t="n"/>
      <c r="E170" s="16" t="n"/>
      <c r="F170" s="16" t="n"/>
      <c r="G170" s="13">
        <f>IF(OR($E170="",$F170=""),"",$F170-$E170+1)</f>
        <v/>
      </c>
      <c r="H170" s="5" t="n"/>
      <c r="I170" s="5" t="n"/>
      <c r="J170" s="5" t="n"/>
      <c r="K170" s="5" t="n"/>
      <c r="L170" s="25" t="n"/>
      <c r="M170" s="17" t="n"/>
      <c r="N170" s="20" t="n"/>
      <c r="O170" s="5" t="n"/>
      <c r="P170" s="22">
        <f>IF(OR($B170="",$E170="",$F170=""),"",IFERROR(IF(OR($E170&lt;_xlfn.XLOOKUP($B170,'Événements'!$A$5:$A$104,'Événements'!$E$5:$E$104),$F170&gt;_xlfn.XLOOKUP($B170,'Événements'!$A$5:$A$104,'Événements'!$F$5:$F$104)),"Hors période",""),"ID inconnu"))</f>
        <v/>
      </c>
      <c r="Q170" s="22">
        <f>IF(OR($F170="",$I170="Terminé",$I170="Annulé"),"",IF($F170&lt;Paramètres!$B$2,"En retard",""))</f>
        <v/>
      </c>
      <c r="R170" s="22">
        <f>IF(OR($K170="",$E170="",$F170=""),"",IF(COUNTIFS('Actions'!$K$5:$K$204,$K170,'Actions'!$E$5:$E$204,"&lt;="&amp;$F170,'Actions'!$F$5:$F$204,"&gt;="&amp;$E170)&gt;1,"Conflit",""))</f>
        <v/>
      </c>
    </row>
    <row r="171" ht="22" customHeight="1">
      <c r="A171" s="5" t="n"/>
      <c r="B171" s="5" t="n"/>
      <c r="C171" s="5" t="n"/>
      <c r="D171" s="18" t="n"/>
      <c r="E171" s="16" t="n"/>
      <c r="F171" s="16" t="n"/>
      <c r="G171" s="8">
        <f>IF(OR($E171="",$F171=""),"",$F171-$E171+1)</f>
        <v/>
      </c>
      <c r="H171" s="5" t="n"/>
      <c r="I171" s="5" t="n"/>
      <c r="J171" s="5" t="n"/>
      <c r="K171" s="5" t="n"/>
      <c r="L171" s="25" t="n"/>
      <c r="M171" s="17" t="n"/>
      <c r="N171" s="20" t="n"/>
      <c r="O171" s="5" t="n"/>
      <c r="P171" s="21">
        <f>IF(OR($B171="",$E171="",$F171=""),"",IFERROR(IF(OR($E171&lt;_xlfn.XLOOKUP($B171,'Événements'!$A$5:$A$104,'Événements'!$E$5:$E$104),$F171&gt;_xlfn.XLOOKUP($B171,'Événements'!$A$5:$A$104,'Événements'!$F$5:$F$104)),"Hors période",""),"ID inconnu"))</f>
        <v/>
      </c>
      <c r="Q171" s="21">
        <f>IF(OR($F171="",$I171="Terminé",$I171="Annulé"),"",IF($F171&lt;Paramètres!$B$2,"En retard",""))</f>
        <v/>
      </c>
      <c r="R171" s="21">
        <f>IF(OR($K171="",$E171="",$F171=""),"",IF(COUNTIFS('Actions'!$K$5:$K$204,$K171,'Actions'!$E$5:$E$204,"&lt;="&amp;$F171,'Actions'!$F$5:$F$204,"&gt;="&amp;$E171)&gt;1,"Conflit",""))</f>
        <v/>
      </c>
    </row>
    <row r="172" ht="22" customHeight="1">
      <c r="A172" s="5" t="n"/>
      <c r="B172" s="5" t="n"/>
      <c r="C172" s="5" t="n"/>
      <c r="D172" s="18" t="n"/>
      <c r="E172" s="16" t="n"/>
      <c r="F172" s="16" t="n"/>
      <c r="G172" s="13">
        <f>IF(OR($E172="",$F172=""),"",$F172-$E172+1)</f>
        <v/>
      </c>
      <c r="H172" s="5" t="n"/>
      <c r="I172" s="5" t="n"/>
      <c r="J172" s="5" t="n"/>
      <c r="K172" s="5" t="n"/>
      <c r="L172" s="25" t="n"/>
      <c r="M172" s="17" t="n"/>
      <c r="N172" s="20" t="n"/>
      <c r="O172" s="5" t="n"/>
      <c r="P172" s="22">
        <f>IF(OR($B172="",$E172="",$F172=""),"",IFERROR(IF(OR($E172&lt;_xlfn.XLOOKUP($B172,'Événements'!$A$5:$A$104,'Événements'!$E$5:$E$104),$F172&gt;_xlfn.XLOOKUP($B172,'Événements'!$A$5:$A$104,'Événements'!$F$5:$F$104)),"Hors période",""),"ID inconnu"))</f>
        <v/>
      </c>
      <c r="Q172" s="22">
        <f>IF(OR($F172="",$I172="Terminé",$I172="Annulé"),"",IF($F172&lt;Paramètres!$B$2,"En retard",""))</f>
        <v/>
      </c>
      <c r="R172" s="22">
        <f>IF(OR($K172="",$E172="",$F172=""),"",IF(COUNTIFS('Actions'!$K$5:$K$204,$K172,'Actions'!$E$5:$E$204,"&lt;="&amp;$F172,'Actions'!$F$5:$F$204,"&gt;="&amp;$E172)&gt;1,"Conflit",""))</f>
        <v/>
      </c>
    </row>
    <row r="173" ht="22" customHeight="1">
      <c r="A173" s="5" t="n"/>
      <c r="B173" s="5" t="n"/>
      <c r="C173" s="5" t="n"/>
      <c r="D173" s="18" t="n"/>
      <c r="E173" s="16" t="n"/>
      <c r="F173" s="16" t="n"/>
      <c r="G173" s="8">
        <f>IF(OR($E173="",$F173=""),"",$F173-$E173+1)</f>
        <v/>
      </c>
      <c r="H173" s="5" t="n"/>
      <c r="I173" s="5" t="n"/>
      <c r="J173" s="5" t="n"/>
      <c r="K173" s="5" t="n"/>
      <c r="L173" s="25" t="n"/>
      <c r="M173" s="17" t="n"/>
      <c r="N173" s="20" t="n"/>
      <c r="O173" s="5" t="n"/>
      <c r="P173" s="21">
        <f>IF(OR($B173="",$E173="",$F173=""),"",IFERROR(IF(OR($E173&lt;_xlfn.XLOOKUP($B173,'Événements'!$A$5:$A$104,'Événements'!$E$5:$E$104),$F173&gt;_xlfn.XLOOKUP($B173,'Événements'!$A$5:$A$104,'Événements'!$F$5:$F$104)),"Hors période",""),"ID inconnu"))</f>
        <v/>
      </c>
      <c r="Q173" s="21">
        <f>IF(OR($F173="",$I173="Terminé",$I173="Annulé"),"",IF($F173&lt;Paramètres!$B$2,"En retard",""))</f>
        <v/>
      </c>
      <c r="R173" s="21">
        <f>IF(OR($K173="",$E173="",$F173=""),"",IF(COUNTIFS('Actions'!$K$5:$K$204,$K173,'Actions'!$E$5:$E$204,"&lt;="&amp;$F173,'Actions'!$F$5:$F$204,"&gt;="&amp;$E173)&gt;1,"Conflit",""))</f>
        <v/>
      </c>
    </row>
    <row r="174" ht="22" customHeight="1">
      <c r="A174" s="5" t="n"/>
      <c r="B174" s="5" t="n"/>
      <c r="C174" s="5" t="n"/>
      <c r="D174" s="18" t="n"/>
      <c r="E174" s="16" t="n"/>
      <c r="F174" s="16" t="n"/>
      <c r="G174" s="13">
        <f>IF(OR($E174="",$F174=""),"",$F174-$E174+1)</f>
        <v/>
      </c>
      <c r="H174" s="5" t="n"/>
      <c r="I174" s="5" t="n"/>
      <c r="J174" s="5" t="n"/>
      <c r="K174" s="5" t="n"/>
      <c r="L174" s="25" t="n"/>
      <c r="M174" s="17" t="n"/>
      <c r="N174" s="20" t="n"/>
      <c r="O174" s="5" t="n"/>
      <c r="P174" s="22">
        <f>IF(OR($B174="",$E174="",$F174=""),"",IFERROR(IF(OR($E174&lt;_xlfn.XLOOKUP($B174,'Événements'!$A$5:$A$104,'Événements'!$E$5:$E$104),$F174&gt;_xlfn.XLOOKUP($B174,'Événements'!$A$5:$A$104,'Événements'!$F$5:$F$104)),"Hors période",""),"ID inconnu"))</f>
        <v/>
      </c>
      <c r="Q174" s="22">
        <f>IF(OR($F174="",$I174="Terminé",$I174="Annulé"),"",IF($F174&lt;Paramètres!$B$2,"En retard",""))</f>
        <v/>
      </c>
      <c r="R174" s="22">
        <f>IF(OR($K174="",$E174="",$F174=""),"",IF(COUNTIFS('Actions'!$K$5:$K$204,$K174,'Actions'!$E$5:$E$204,"&lt;="&amp;$F174,'Actions'!$F$5:$F$204,"&gt;="&amp;$E174)&gt;1,"Conflit",""))</f>
        <v/>
      </c>
    </row>
    <row r="175" ht="22" customHeight="1">
      <c r="A175" s="5" t="n"/>
      <c r="B175" s="5" t="n"/>
      <c r="C175" s="5" t="n"/>
      <c r="D175" s="18" t="n"/>
      <c r="E175" s="16" t="n"/>
      <c r="F175" s="16" t="n"/>
      <c r="G175" s="8">
        <f>IF(OR($E175="",$F175=""),"",$F175-$E175+1)</f>
        <v/>
      </c>
      <c r="H175" s="5" t="n"/>
      <c r="I175" s="5" t="n"/>
      <c r="J175" s="5" t="n"/>
      <c r="K175" s="5" t="n"/>
      <c r="L175" s="25" t="n"/>
      <c r="M175" s="17" t="n"/>
      <c r="N175" s="20" t="n"/>
      <c r="O175" s="5" t="n"/>
      <c r="P175" s="21">
        <f>IF(OR($B175="",$E175="",$F175=""),"",IFERROR(IF(OR($E175&lt;_xlfn.XLOOKUP($B175,'Événements'!$A$5:$A$104,'Événements'!$E$5:$E$104),$F175&gt;_xlfn.XLOOKUP($B175,'Événements'!$A$5:$A$104,'Événements'!$F$5:$F$104)),"Hors période",""),"ID inconnu"))</f>
        <v/>
      </c>
      <c r="Q175" s="21">
        <f>IF(OR($F175="",$I175="Terminé",$I175="Annulé"),"",IF($F175&lt;Paramètres!$B$2,"En retard",""))</f>
        <v/>
      </c>
      <c r="R175" s="21">
        <f>IF(OR($K175="",$E175="",$F175=""),"",IF(COUNTIFS('Actions'!$K$5:$K$204,$K175,'Actions'!$E$5:$E$204,"&lt;="&amp;$F175,'Actions'!$F$5:$F$204,"&gt;="&amp;$E175)&gt;1,"Conflit",""))</f>
        <v/>
      </c>
    </row>
    <row r="176" ht="22" customHeight="1">
      <c r="A176" s="5" t="n"/>
      <c r="B176" s="5" t="n"/>
      <c r="C176" s="5" t="n"/>
      <c r="D176" s="18" t="n"/>
      <c r="E176" s="16" t="n"/>
      <c r="F176" s="16" t="n"/>
      <c r="G176" s="13">
        <f>IF(OR($E176="",$F176=""),"",$F176-$E176+1)</f>
        <v/>
      </c>
      <c r="H176" s="5" t="n"/>
      <c r="I176" s="5" t="n"/>
      <c r="J176" s="5" t="n"/>
      <c r="K176" s="5" t="n"/>
      <c r="L176" s="25" t="n"/>
      <c r="M176" s="17" t="n"/>
      <c r="N176" s="20" t="n"/>
      <c r="O176" s="5" t="n"/>
      <c r="P176" s="22">
        <f>IF(OR($B176="",$E176="",$F176=""),"",IFERROR(IF(OR($E176&lt;_xlfn.XLOOKUP($B176,'Événements'!$A$5:$A$104,'Événements'!$E$5:$E$104),$F176&gt;_xlfn.XLOOKUP($B176,'Événements'!$A$5:$A$104,'Événements'!$F$5:$F$104)),"Hors période",""),"ID inconnu"))</f>
        <v/>
      </c>
      <c r="Q176" s="22">
        <f>IF(OR($F176="",$I176="Terminé",$I176="Annulé"),"",IF($F176&lt;Paramètres!$B$2,"En retard",""))</f>
        <v/>
      </c>
      <c r="R176" s="22">
        <f>IF(OR($K176="",$E176="",$F176=""),"",IF(COUNTIFS('Actions'!$K$5:$K$204,$K176,'Actions'!$E$5:$E$204,"&lt;="&amp;$F176,'Actions'!$F$5:$F$204,"&gt;="&amp;$E176)&gt;1,"Conflit",""))</f>
        <v/>
      </c>
    </row>
    <row r="177" ht="22" customHeight="1">
      <c r="A177" s="5" t="n"/>
      <c r="B177" s="5" t="n"/>
      <c r="C177" s="5" t="n"/>
      <c r="D177" s="18" t="n"/>
      <c r="E177" s="16" t="n"/>
      <c r="F177" s="16" t="n"/>
      <c r="G177" s="8">
        <f>IF(OR($E177="",$F177=""),"",$F177-$E177+1)</f>
        <v/>
      </c>
      <c r="H177" s="5" t="n"/>
      <c r="I177" s="5" t="n"/>
      <c r="J177" s="5" t="n"/>
      <c r="K177" s="5" t="n"/>
      <c r="L177" s="25" t="n"/>
      <c r="M177" s="17" t="n"/>
      <c r="N177" s="20" t="n"/>
      <c r="O177" s="5" t="n"/>
      <c r="P177" s="21">
        <f>IF(OR($B177="",$E177="",$F177=""),"",IFERROR(IF(OR($E177&lt;_xlfn.XLOOKUP($B177,'Événements'!$A$5:$A$104,'Événements'!$E$5:$E$104),$F177&gt;_xlfn.XLOOKUP($B177,'Événements'!$A$5:$A$104,'Événements'!$F$5:$F$104)),"Hors période",""),"ID inconnu"))</f>
        <v/>
      </c>
      <c r="Q177" s="21">
        <f>IF(OR($F177="",$I177="Terminé",$I177="Annulé"),"",IF($F177&lt;Paramètres!$B$2,"En retard",""))</f>
        <v/>
      </c>
      <c r="R177" s="21">
        <f>IF(OR($K177="",$E177="",$F177=""),"",IF(COUNTIFS('Actions'!$K$5:$K$204,$K177,'Actions'!$E$5:$E$204,"&lt;="&amp;$F177,'Actions'!$F$5:$F$204,"&gt;="&amp;$E177)&gt;1,"Conflit",""))</f>
        <v/>
      </c>
    </row>
    <row r="178" ht="22" customHeight="1">
      <c r="A178" s="5" t="n"/>
      <c r="B178" s="5" t="n"/>
      <c r="C178" s="5" t="n"/>
      <c r="D178" s="18" t="n"/>
      <c r="E178" s="16" t="n"/>
      <c r="F178" s="16" t="n"/>
      <c r="G178" s="13">
        <f>IF(OR($E178="",$F178=""),"",$F178-$E178+1)</f>
        <v/>
      </c>
      <c r="H178" s="5" t="n"/>
      <c r="I178" s="5" t="n"/>
      <c r="J178" s="5" t="n"/>
      <c r="K178" s="5" t="n"/>
      <c r="L178" s="25" t="n"/>
      <c r="M178" s="17" t="n"/>
      <c r="N178" s="20" t="n"/>
      <c r="O178" s="5" t="n"/>
      <c r="P178" s="22">
        <f>IF(OR($B178="",$E178="",$F178=""),"",IFERROR(IF(OR($E178&lt;_xlfn.XLOOKUP($B178,'Événements'!$A$5:$A$104,'Événements'!$E$5:$E$104),$F178&gt;_xlfn.XLOOKUP($B178,'Événements'!$A$5:$A$104,'Événements'!$F$5:$F$104)),"Hors période",""),"ID inconnu"))</f>
        <v/>
      </c>
      <c r="Q178" s="22">
        <f>IF(OR($F178="",$I178="Terminé",$I178="Annulé"),"",IF($F178&lt;Paramètres!$B$2,"En retard",""))</f>
        <v/>
      </c>
      <c r="R178" s="22">
        <f>IF(OR($K178="",$E178="",$F178=""),"",IF(COUNTIFS('Actions'!$K$5:$K$204,$K178,'Actions'!$E$5:$E$204,"&lt;="&amp;$F178,'Actions'!$F$5:$F$204,"&gt;="&amp;$E178)&gt;1,"Conflit",""))</f>
        <v/>
      </c>
    </row>
    <row r="179" ht="22" customHeight="1">
      <c r="A179" s="5" t="n"/>
      <c r="B179" s="5" t="n"/>
      <c r="C179" s="5" t="n"/>
      <c r="D179" s="18" t="n"/>
      <c r="E179" s="16" t="n"/>
      <c r="F179" s="16" t="n"/>
      <c r="G179" s="8">
        <f>IF(OR($E179="",$F179=""),"",$F179-$E179+1)</f>
        <v/>
      </c>
      <c r="H179" s="5" t="n"/>
      <c r="I179" s="5" t="n"/>
      <c r="J179" s="5" t="n"/>
      <c r="K179" s="5" t="n"/>
      <c r="L179" s="25" t="n"/>
      <c r="M179" s="17" t="n"/>
      <c r="N179" s="20" t="n"/>
      <c r="O179" s="5" t="n"/>
      <c r="P179" s="21">
        <f>IF(OR($B179="",$E179="",$F179=""),"",IFERROR(IF(OR($E179&lt;_xlfn.XLOOKUP($B179,'Événements'!$A$5:$A$104,'Événements'!$E$5:$E$104),$F179&gt;_xlfn.XLOOKUP($B179,'Événements'!$A$5:$A$104,'Événements'!$F$5:$F$104)),"Hors période",""),"ID inconnu"))</f>
        <v/>
      </c>
      <c r="Q179" s="21">
        <f>IF(OR($F179="",$I179="Terminé",$I179="Annulé"),"",IF($F179&lt;Paramètres!$B$2,"En retard",""))</f>
        <v/>
      </c>
      <c r="R179" s="21">
        <f>IF(OR($K179="",$E179="",$F179=""),"",IF(COUNTIFS('Actions'!$K$5:$K$204,$K179,'Actions'!$E$5:$E$204,"&lt;="&amp;$F179,'Actions'!$F$5:$F$204,"&gt;="&amp;$E179)&gt;1,"Conflit",""))</f>
        <v/>
      </c>
    </row>
    <row r="180" ht="22" customHeight="1">
      <c r="A180" s="5" t="n"/>
      <c r="B180" s="5" t="n"/>
      <c r="C180" s="5" t="n"/>
      <c r="D180" s="18" t="n"/>
      <c r="E180" s="16" t="n"/>
      <c r="F180" s="16" t="n"/>
      <c r="G180" s="13">
        <f>IF(OR($E180="",$F180=""),"",$F180-$E180+1)</f>
        <v/>
      </c>
      <c r="H180" s="5" t="n"/>
      <c r="I180" s="5" t="n"/>
      <c r="J180" s="5" t="n"/>
      <c r="K180" s="5" t="n"/>
      <c r="L180" s="25" t="n"/>
      <c r="M180" s="17" t="n"/>
      <c r="N180" s="20" t="n"/>
      <c r="O180" s="5" t="n"/>
      <c r="P180" s="22">
        <f>IF(OR($B180="",$E180="",$F180=""),"",IFERROR(IF(OR($E180&lt;_xlfn.XLOOKUP($B180,'Événements'!$A$5:$A$104,'Événements'!$E$5:$E$104),$F180&gt;_xlfn.XLOOKUP($B180,'Événements'!$A$5:$A$104,'Événements'!$F$5:$F$104)),"Hors période",""),"ID inconnu"))</f>
        <v/>
      </c>
      <c r="Q180" s="22">
        <f>IF(OR($F180="",$I180="Terminé",$I180="Annulé"),"",IF($F180&lt;Paramètres!$B$2,"En retard",""))</f>
        <v/>
      </c>
      <c r="R180" s="22">
        <f>IF(OR($K180="",$E180="",$F180=""),"",IF(COUNTIFS('Actions'!$K$5:$K$204,$K180,'Actions'!$E$5:$E$204,"&lt;="&amp;$F180,'Actions'!$F$5:$F$204,"&gt;="&amp;$E180)&gt;1,"Conflit",""))</f>
        <v/>
      </c>
    </row>
    <row r="181" ht="22" customHeight="1">
      <c r="A181" s="5" t="n"/>
      <c r="B181" s="5" t="n"/>
      <c r="C181" s="5" t="n"/>
      <c r="D181" s="18" t="n"/>
      <c r="E181" s="16" t="n"/>
      <c r="F181" s="16" t="n"/>
      <c r="G181" s="8">
        <f>IF(OR($E181="",$F181=""),"",$F181-$E181+1)</f>
        <v/>
      </c>
      <c r="H181" s="5" t="n"/>
      <c r="I181" s="5" t="n"/>
      <c r="J181" s="5" t="n"/>
      <c r="K181" s="5" t="n"/>
      <c r="L181" s="25" t="n"/>
      <c r="M181" s="17" t="n"/>
      <c r="N181" s="20" t="n"/>
      <c r="O181" s="5" t="n"/>
      <c r="P181" s="21">
        <f>IF(OR($B181="",$E181="",$F181=""),"",IFERROR(IF(OR($E181&lt;_xlfn.XLOOKUP($B181,'Événements'!$A$5:$A$104,'Événements'!$E$5:$E$104),$F181&gt;_xlfn.XLOOKUP($B181,'Événements'!$A$5:$A$104,'Événements'!$F$5:$F$104)),"Hors période",""),"ID inconnu"))</f>
        <v/>
      </c>
      <c r="Q181" s="21">
        <f>IF(OR($F181="",$I181="Terminé",$I181="Annulé"),"",IF($F181&lt;Paramètres!$B$2,"En retard",""))</f>
        <v/>
      </c>
      <c r="R181" s="21">
        <f>IF(OR($K181="",$E181="",$F181=""),"",IF(COUNTIFS('Actions'!$K$5:$K$204,$K181,'Actions'!$E$5:$E$204,"&lt;="&amp;$F181,'Actions'!$F$5:$F$204,"&gt;="&amp;$E181)&gt;1,"Conflit",""))</f>
        <v/>
      </c>
    </row>
    <row r="182" ht="22" customHeight="1">
      <c r="A182" s="5" t="n"/>
      <c r="B182" s="5" t="n"/>
      <c r="C182" s="5" t="n"/>
      <c r="D182" s="18" t="n"/>
      <c r="E182" s="16" t="n"/>
      <c r="F182" s="16" t="n"/>
      <c r="G182" s="13">
        <f>IF(OR($E182="",$F182=""),"",$F182-$E182+1)</f>
        <v/>
      </c>
      <c r="H182" s="5" t="n"/>
      <c r="I182" s="5" t="n"/>
      <c r="J182" s="5" t="n"/>
      <c r="K182" s="5" t="n"/>
      <c r="L182" s="25" t="n"/>
      <c r="M182" s="17" t="n"/>
      <c r="N182" s="20" t="n"/>
      <c r="O182" s="5" t="n"/>
      <c r="P182" s="22">
        <f>IF(OR($B182="",$E182="",$F182=""),"",IFERROR(IF(OR($E182&lt;_xlfn.XLOOKUP($B182,'Événements'!$A$5:$A$104,'Événements'!$E$5:$E$104),$F182&gt;_xlfn.XLOOKUP($B182,'Événements'!$A$5:$A$104,'Événements'!$F$5:$F$104)),"Hors période",""),"ID inconnu"))</f>
        <v/>
      </c>
      <c r="Q182" s="22">
        <f>IF(OR($F182="",$I182="Terminé",$I182="Annulé"),"",IF($F182&lt;Paramètres!$B$2,"En retard",""))</f>
        <v/>
      </c>
      <c r="R182" s="22">
        <f>IF(OR($K182="",$E182="",$F182=""),"",IF(COUNTIFS('Actions'!$K$5:$K$204,$K182,'Actions'!$E$5:$E$204,"&lt;="&amp;$F182,'Actions'!$F$5:$F$204,"&gt;="&amp;$E182)&gt;1,"Conflit",""))</f>
        <v/>
      </c>
    </row>
    <row r="183" ht="22" customHeight="1">
      <c r="A183" s="5" t="n"/>
      <c r="B183" s="5" t="n"/>
      <c r="C183" s="5" t="n"/>
      <c r="D183" s="18" t="n"/>
      <c r="E183" s="16" t="n"/>
      <c r="F183" s="16" t="n"/>
      <c r="G183" s="8">
        <f>IF(OR($E183="",$F183=""),"",$F183-$E183+1)</f>
        <v/>
      </c>
      <c r="H183" s="5" t="n"/>
      <c r="I183" s="5" t="n"/>
      <c r="J183" s="5" t="n"/>
      <c r="K183" s="5" t="n"/>
      <c r="L183" s="25" t="n"/>
      <c r="M183" s="17" t="n"/>
      <c r="N183" s="20" t="n"/>
      <c r="O183" s="5" t="n"/>
      <c r="P183" s="21">
        <f>IF(OR($B183="",$E183="",$F183=""),"",IFERROR(IF(OR($E183&lt;_xlfn.XLOOKUP($B183,'Événements'!$A$5:$A$104,'Événements'!$E$5:$E$104),$F183&gt;_xlfn.XLOOKUP($B183,'Événements'!$A$5:$A$104,'Événements'!$F$5:$F$104)),"Hors période",""),"ID inconnu"))</f>
        <v/>
      </c>
      <c r="Q183" s="21">
        <f>IF(OR($F183="",$I183="Terminé",$I183="Annulé"),"",IF($F183&lt;Paramètres!$B$2,"En retard",""))</f>
        <v/>
      </c>
      <c r="R183" s="21">
        <f>IF(OR($K183="",$E183="",$F183=""),"",IF(COUNTIFS('Actions'!$K$5:$K$204,$K183,'Actions'!$E$5:$E$204,"&lt;="&amp;$F183,'Actions'!$F$5:$F$204,"&gt;="&amp;$E183)&gt;1,"Conflit",""))</f>
        <v/>
      </c>
    </row>
    <row r="184" ht="22" customHeight="1">
      <c r="A184" s="5" t="n"/>
      <c r="B184" s="5" t="n"/>
      <c r="C184" s="5" t="n"/>
      <c r="D184" s="18" t="n"/>
      <c r="E184" s="16" t="n"/>
      <c r="F184" s="16" t="n"/>
      <c r="G184" s="13">
        <f>IF(OR($E184="",$F184=""),"",$F184-$E184+1)</f>
        <v/>
      </c>
      <c r="H184" s="5" t="n"/>
      <c r="I184" s="5" t="n"/>
      <c r="J184" s="5" t="n"/>
      <c r="K184" s="5" t="n"/>
      <c r="L184" s="25" t="n"/>
      <c r="M184" s="17" t="n"/>
      <c r="N184" s="20" t="n"/>
      <c r="O184" s="5" t="n"/>
      <c r="P184" s="22">
        <f>IF(OR($B184="",$E184="",$F184=""),"",IFERROR(IF(OR($E184&lt;_xlfn.XLOOKUP($B184,'Événements'!$A$5:$A$104,'Événements'!$E$5:$E$104),$F184&gt;_xlfn.XLOOKUP($B184,'Événements'!$A$5:$A$104,'Événements'!$F$5:$F$104)),"Hors période",""),"ID inconnu"))</f>
        <v/>
      </c>
      <c r="Q184" s="22">
        <f>IF(OR($F184="",$I184="Terminé",$I184="Annulé"),"",IF($F184&lt;Paramètres!$B$2,"En retard",""))</f>
        <v/>
      </c>
      <c r="R184" s="22">
        <f>IF(OR($K184="",$E184="",$F184=""),"",IF(COUNTIFS('Actions'!$K$5:$K$204,$K184,'Actions'!$E$5:$E$204,"&lt;="&amp;$F184,'Actions'!$F$5:$F$204,"&gt;="&amp;$E184)&gt;1,"Conflit",""))</f>
        <v/>
      </c>
    </row>
    <row r="185" ht="22" customHeight="1">
      <c r="A185" s="5" t="n"/>
      <c r="B185" s="5" t="n"/>
      <c r="C185" s="5" t="n"/>
      <c r="D185" s="18" t="n"/>
      <c r="E185" s="16" t="n"/>
      <c r="F185" s="16" t="n"/>
      <c r="G185" s="8">
        <f>IF(OR($E185="",$F185=""),"",$F185-$E185+1)</f>
        <v/>
      </c>
      <c r="H185" s="5" t="n"/>
      <c r="I185" s="5" t="n"/>
      <c r="J185" s="5" t="n"/>
      <c r="K185" s="5" t="n"/>
      <c r="L185" s="25" t="n"/>
      <c r="M185" s="17" t="n"/>
      <c r="N185" s="20" t="n"/>
      <c r="O185" s="5" t="n"/>
      <c r="P185" s="21">
        <f>IF(OR($B185="",$E185="",$F185=""),"",IFERROR(IF(OR($E185&lt;_xlfn.XLOOKUP($B185,'Événements'!$A$5:$A$104,'Événements'!$E$5:$E$104),$F185&gt;_xlfn.XLOOKUP($B185,'Événements'!$A$5:$A$104,'Événements'!$F$5:$F$104)),"Hors période",""),"ID inconnu"))</f>
        <v/>
      </c>
      <c r="Q185" s="21">
        <f>IF(OR($F185="",$I185="Terminé",$I185="Annulé"),"",IF($F185&lt;Paramètres!$B$2,"En retard",""))</f>
        <v/>
      </c>
      <c r="R185" s="21">
        <f>IF(OR($K185="",$E185="",$F185=""),"",IF(COUNTIFS('Actions'!$K$5:$K$204,$K185,'Actions'!$E$5:$E$204,"&lt;="&amp;$F185,'Actions'!$F$5:$F$204,"&gt;="&amp;$E185)&gt;1,"Conflit",""))</f>
        <v/>
      </c>
    </row>
    <row r="186" ht="22" customHeight="1">
      <c r="A186" s="5" t="n"/>
      <c r="B186" s="5" t="n"/>
      <c r="C186" s="5" t="n"/>
      <c r="D186" s="18" t="n"/>
      <c r="E186" s="16" t="n"/>
      <c r="F186" s="16" t="n"/>
      <c r="G186" s="13">
        <f>IF(OR($E186="",$F186=""),"",$F186-$E186+1)</f>
        <v/>
      </c>
      <c r="H186" s="5" t="n"/>
      <c r="I186" s="5" t="n"/>
      <c r="J186" s="5" t="n"/>
      <c r="K186" s="5" t="n"/>
      <c r="L186" s="25" t="n"/>
      <c r="M186" s="17" t="n"/>
      <c r="N186" s="20" t="n"/>
      <c r="O186" s="5" t="n"/>
      <c r="P186" s="22">
        <f>IF(OR($B186="",$E186="",$F186=""),"",IFERROR(IF(OR($E186&lt;_xlfn.XLOOKUP($B186,'Événements'!$A$5:$A$104,'Événements'!$E$5:$E$104),$F186&gt;_xlfn.XLOOKUP($B186,'Événements'!$A$5:$A$104,'Événements'!$F$5:$F$104)),"Hors période",""),"ID inconnu"))</f>
        <v/>
      </c>
      <c r="Q186" s="22">
        <f>IF(OR($F186="",$I186="Terminé",$I186="Annulé"),"",IF($F186&lt;Paramètres!$B$2,"En retard",""))</f>
        <v/>
      </c>
      <c r="R186" s="22">
        <f>IF(OR($K186="",$E186="",$F186=""),"",IF(COUNTIFS('Actions'!$K$5:$K$204,$K186,'Actions'!$E$5:$E$204,"&lt;="&amp;$F186,'Actions'!$F$5:$F$204,"&gt;="&amp;$E186)&gt;1,"Conflit",""))</f>
        <v/>
      </c>
    </row>
    <row r="187" ht="22" customHeight="1">
      <c r="A187" s="5" t="n"/>
      <c r="B187" s="5" t="n"/>
      <c r="C187" s="5" t="n"/>
      <c r="D187" s="18" t="n"/>
      <c r="E187" s="16" t="n"/>
      <c r="F187" s="16" t="n"/>
      <c r="G187" s="8">
        <f>IF(OR($E187="",$F187=""),"",$F187-$E187+1)</f>
        <v/>
      </c>
      <c r="H187" s="5" t="n"/>
      <c r="I187" s="5" t="n"/>
      <c r="J187" s="5" t="n"/>
      <c r="K187" s="5" t="n"/>
      <c r="L187" s="25" t="n"/>
      <c r="M187" s="17" t="n"/>
      <c r="N187" s="20" t="n"/>
      <c r="O187" s="5" t="n"/>
      <c r="P187" s="21">
        <f>IF(OR($B187="",$E187="",$F187=""),"",IFERROR(IF(OR($E187&lt;_xlfn.XLOOKUP($B187,'Événements'!$A$5:$A$104,'Événements'!$E$5:$E$104),$F187&gt;_xlfn.XLOOKUP($B187,'Événements'!$A$5:$A$104,'Événements'!$F$5:$F$104)),"Hors période",""),"ID inconnu"))</f>
        <v/>
      </c>
      <c r="Q187" s="21">
        <f>IF(OR($F187="",$I187="Terminé",$I187="Annulé"),"",IF($F187&lt;Paramètres!$B$2,"En retard",""))</f>
        <v/>
      </c>
      <c r="R187" s="21">
        <f>IF(OR($K187="",$E187="",$F187=""),"",IF(COUNTIFS('Actions'!$K$5:$K$204,$K187,'Actions'!$E$5:$E$204,"&lt;="&amp;$F187,'Actions'!$F$5:$F$204,"&gt;="&amp;$E187)&gt;1,"Conflit",""))</f>
        <v/>
      </c>
    </row>
    <row r="188" ht="22" customHeight="1">
      <c r="A188" s="5" t="n"/>
      <c r="B188" s="5" t="n"/>
      <c r="C188" s="5" t="n"/>
      <c r="D188" s="18" t="n"/>
      <c r="E188" s="16" t="n"/>
      <c r="F188" s="16" t="n"/>
      <c r="G188" s="13">
        <f>IF(OR($E188="",$F188=""),"",$F188-$E188+1)</f>
        <v/>
      </c>
      <c r="H188" s="5" t="n"/>
      <c r="I188" s="5" t="n"/>
      <c r="J188" s="5" t="n"/>
      <c r="K188" s="5" t="n"/>
      <c r="L188" s="25" t="n"/>
      <c r="M188" s="17" t="n"/>
      <c r="N188" s="20" t="n"/>
      <c r="O188" s="5" t="n"/>
      <c r="P188" s="22">
        <f>IF(OR($B188="",$E188="",$F188=""),"",IFERROR(IF(OR($E188&lt;_xlfn.XLOOKUP($B188,'Événements'!$A$5:$A$104,'Événements'!$E$5:$E$104),$F188&gt;_xlfn.XLOOKUP($B188,'Événements'!$A$5:$A$104,'Événements'!$F$5:$F$104)),"Hors période",""),"ID inconnu"))</f>
        <v/>
      </c>
      <c r="Q188" s="22">
        <f>IF(OR($F188="",$I188="Terminé",$I188="Annulé"),"",IF($F188&lt;Paramètres!$B$2,"En retard",""))</f>
        <v/>
      </c>
      <c r="R188" s="22">
        <f>IF(OR($K188="",$E188="",$F188=""),"",IF(COUNTIFS('Actions'!$K$5:$K$204,$K188,'Actions'!$E$5:$E$204,"&lt;="&amp;$F188,'Actions'!$F$5:$F$204,"&gt;="&amp;$E188)&gt;1,"Conflit",""))</f>
        <v/>
      </c>
    </row>
    <row r="189" ht="22" customHeight="1">
      <c r="A189" s="5" t="n"/>
      <c r="B189" s="5" t="n"/>
      <c r="C189" s="5" t="n"/>
      <c r="D189" s="18" t="n"/>
      <c r="E189" s="16" t="n"/>
      <c r="F189" s="16" t="n"/>
      <c r="G189" s="8">
        <f>IF(OR($E189="",$F189=""),"",$F189-$E189+1)</f>
        <v/>
      </c>
      <c r="H189" s="5" t="n"/>
      <c r="I189" s="5" t="n"/>
      <c r="J189" s="5" t="n"/>
      <c r="K189" s="5" t="n"/>
      <c r="L189" s="25" t="n"/>
      <c r="M189" s="17" t="n"/>
      <c r="N189" s="20" t="n"/>
      <c r="O189" s="5" t="n"/>
      <c r="P189" s="21">
        <f>IF(OR($B189="",$E189="",$F189=""),"",IFERROR(IF(OR($E189&lt;_xlfn.XLOOKUP($B189,'Événements'!$A$5:$A$104,'Événements'!$E$5:$E$104),$F189&gt;_xlfn.XLOOKUP($B189,'Événements'!$A$5:$A$104,'Événements'!$F$5:$F$104)),"Hors période",""),"ID inconnu"))</f>
        <v/>
      </c>
      <c r="Q189" s="21">
        <f>IF(OR($F189="",$I189="Terminé",$I189="Annulé"),"",IF($F189&lt;Paramètres!$B$2,"En retard",""))</f>
        <v/>
      </c>
      <c r="R189" s="21">
        <f>IF(OR($K189="",$E189="",$F189=""),"",IF(COUNTIFS('Actions'!$K$5:$K$204,$K189,'Actions'!$E$5:$E$204,"&lt;="&amp;$F189,'Actions'!$F$5:$F$204,"&gt;="&amp;$E189)&gt;1,"Conflit",""))</f>
        <v/>
      </c>
    </row>
    <row r="190" ht="22" customHeight="1">
      <c r="A190" s="5" t="n"/>
      <c r="B190" s="5" t="n"/>
      <c r="C190" s="5" t="n"/>
      <c r="D190" s="18" t="n"/>
      <c r="E190" s="16" t="n"/>
      <c r="F190" s="16" t="n"/>
      <c r="G190" s="13">
        <f>IF(OR($E190="",$F190=""),"",$F190-$E190+1)</f>
        <v/>
      </c>
      <c r="H190" s="5" t="n"/>
      <c r="I190" s="5" t="n"/>
      <c r="J190" s="5" t="n"/>
      <c r="K190" s="5" t="n"/>
      <c r="L190" s="25" t="n"/>
      <c r="M190" s="17" t="n"/>
      <c r="N190" s="20" t="n"/>
      <c r="O190" s="5" t="n"/>
      <c r="P190" s="22">
        <f>IF(OR($B190="",$E190="",$F190=""),"",IFERROR(IF(OR($E190&lt;_xlfn.XLOOKUP($B190,'Événements'!$A$5:$A$104,'Événements'!$E$5:$E$104),$F190&gt;_xlfn.XLOOKUP($B190,'Événements'!$A$5:$A$104,'Événements'!$F$5:$F$104)),"Hors période",""),"ID inconnu"))</f>
        <v/>
      </c>
      <c r="Q190" s="22">
        <f>IF(OR($F190="",$I190="Terminé",$I190="Annulé"),"",IF($F190&lt;Paramètres!$B$2,"En retard",""))</f>
        <v/>
      </c>
      <c r="R190" s="22">
        <f>IF(OR($K190="",$E190="",$F190=""),"",IF(COUNTIFS('Actions'!$K$5:$K$204,$K190,'Actions'!$E$5:$E$204,"&lt;="&amp;$F190,'Actions'!$F$5:$F$204,"&gt;="&amp;$E190)&gt;1,"Conflit",""))</f>
        <v/>
      </c>
    </row>
    <row r="191" ht="22" customHeight="1">
      <c r="A191" s="5" t="n"/>
      <c r="B191" s="5" t="n"/>
      <c r="C191" s="5" t="n"/>
      <c r="D191" s="18" t="n"/>
      <c r="E191" s="16" t="n"/>
      <c r="F191" s="16" t="n"/>
      <c r="G191" s="8">
        <f>IF(OR($E191="",$F191=""),"",$F191-$E191+1)</f>
        <v/>
      </c>
      <c r="H191" s="5" t="n"/>
      <c r="I191" s="5" t="n"/>
      <c r="J191" s="5" t="n"/>
      <c r="K191" s="5" t="n"/>
      <c r="L191" s="25" t="n"/>
      <c r="M191" s="17" t="n"/>
      <c r="N191" s="20" t="n"/>
      <c r="O191" s="5" t="n"/>
      <c r="P191" s="21">
        <f>IF(OR($B191="",$E191="",$F191=""),"",IFERROR(IF(OR($E191&lt;_xlfn.XLOOKUP($B191,'Événements'!$A$5:$A$104,'Événements'!$E$5:$E$104),$F191&gt;_xlfn.XLOOKUP($B191,'Événements'!$A$5:$A$104,'Événements'!$F$5:$F$104)),"Hors période",""),"ID inconnu"))</f>
        <v/>
      </c>
      <c r="Q191" s="21">
        <f>IF(OR($F191="",$I191="Terminé",$I191="Annulé"),"",IF($F191&lt;Paramètres!$B$2,"En retard",""))</f>
        <v/>
      </c>
      <c r="R191" s="21">
        <f>IF(OR($K191="",$E191="",$F191=""),"",IF(COUNTIFS('Actions'!$K$5:$K$204,$K191,'Actions'!$E$5:$E$204,"&lt;="&amp;$F191,'Actions'!$F$5:$F$204,"&gt;="&amp;$E191)&gt;1,"Conflit",""))</f>
        <v/>
      </c>
    </row>
    <row r="192" ht="22" customHeight="1">
      <c r="A192" s="5" t="n"/>
      <c r="B192" s="5" t="n"/>
      <c r="C192" s="5" t="n"/>
      <c r="D192" s="18" t="n"/>
      <c r="E192" s="16" t="n"/>
      <c r="F192" s="16" t="n"/>
      <c r="G192" s="13">
        <f>IF(OR($E192="",$F192=""),"",$F192-$E192+1)</f>
        <v/>
      </c>
      <c r="H192" s="5" t="n"/>
      <c r="I192" s="5" t="n"/>
      <c r="J192" s="5" t="n"/>
      <c r="K192" s="5" t="n"/>
      <c r="L192" s="25" t="n"/>
      <c r="M192" s="17" t="n"/>
      <c r="N192" s="20" t="n"/>
      <c r="O192" s="5" t="n"/>
      <c r="P192" s="22">
        <f>IF(OR($B192="",$E192="",$F192=""),"",IFERROR(IF(OR($E192&lt;_xlfn.XLOOKUP($B192,'Événements'!$A$5:$A$104,'Événements'!$E$5:$E$104),$F192&gt;_xlfn.XLOOKUP($B192,'Événements'!$A$5:$A$104,'Événements'!$F$5:$F$104)),"Hors période",""),"ID inconnu"))</f>
        <v/>
      </c>
      <c r="Q192" s="22">
        <f>IF(OR($F192="",$I192="Terminé",$I192="Annulé"),"",IF($F192&lt;Paramètres!$B$2,"En retard",""))</f>
        <v/>
      </c>
      <c r="R192" s="22">
        <f>IF(OR($K192="",$E192="",$F192=""),"",IF(COUNTIFS('Actions'!$K$5:$K$204,$K192,'Actions'!$E$5:$E$204,"&lt;="&amp;$F192,'Actions'!$F$5:$F$204,"&gt;="&amp;$E192)&gt;1,"Conflit",""))</f>
        <v/>
      </c>
    </row>
    <row r="193" ht="22" customHeight="1">
      <c r="A193" s="5" t="n"/>
      <c r="B193" s="5" t="n"/>
      <c r="C193" s="5" t="n"/>
      <c r="D193" s="18" t="n"/>
      <c r="E193" s="16" t="n"/>
      <c r="F193" s="16" t="n"/>
      <c r="G193" s="8">
        <f>IF(OR($E193="",$F193=""),"",$F193-$E193+1)</f>
        <v/>
      </c>
      <c r="H193" s="5" t="n"/>
      <c r="I193" s="5" t="n"/>
      <c r="J193" s="5" t="n"/>
      <c r="K193" s="5" t="n"/>
      <c r="L193" s="25" t="n"/>
      <c r="M193" s="17" t="n"/>
      <c r="N193" s="20" t="n"/>
      <c r="O193" s="5" t="n"/>
      <c r="P193" s="21">
        <f>IF(OR($B193="",$E193="",$F193=""),"",IFERROR(IF(OR($E193&lt;_xlfn.XLOOKUP($B193,'Événements'!$A$5:$A$104,'Événements'!$E$5:$E$104),$F193&gt;_xlfn.XLOOKUP($B193,'Événements'!$A$5:$A$104,'Événements'!$F$5:$F$104)),"Hors période",""),"ID inconnu"))</f>
        <v/>
      </c>
      <c r="Q193" s="21">
        <f>IF(OR($F193="",$I193="Terminé",$I193="Annulé"),"",IF($F193&lt;Paramètres!$B$2,"En retard",""))</f>
        <v/>
      </c>
      <c r="R193" s="21">
        <f>IF(OR($K193="",$E193="",$F193=""),"",IF(COUNTIFS('Actions'!$K$5:$K$204,$K193,'Actions'!$E$5:$E$204,"&lt;="&amp;$F193,'Actions'!$F$5:$F$204,"&gt;="&amp;$E193)&gt;1,"Conflit",""))</f>
        <v/>
      </c>
    </row>
    <row r="194" ht="22" customHeight="1">
      <c r="A194" s="5" t="n"/>
      <c r="B194" s="5" t="n"/>
      <c r="C194" s="5" t="n"/>
      <c r="D194" s="18" t="n"/>
      <c r="E194" s="16" t="n"/>
      <c r="F194" s="16" t="n"/>
      <c r="G194" s="13">
        <f>IF(OR($E194="",$F194=""),"",$F194-$E194+1)</f>
        <v/>
      </c>
      <c r="H194" s="5" t="n"/>
      <c r="I194" s="5" t="n"/>
      <c r="J194" s="5" t="n"/>
      <c r="K194" s="5" t="n"/>
      <c r="L194" s="25" t="n"/>
      <c r="M194" s="17" t="n"/>
      <c r="N194" s="20" t="n"/>
      <c r="O194" s="5" t="n"/>
      <c r="P194" s="22">
        <f>IF(OR($B194="",$E194="",$F194=""),"",IFERROR(IF(OR($E194&lt;_xlfn.XLOOKUP($B194,'Événements'!$A$5:$A$104,'Événements'!$E$5:$E$104),$F194&gt;_xlfn.XLOOKUP($B194,'Événements'!$A$5:$A$104,'Événements'!$F$5:$F$104)),"Hors période",""),"ID inconnu"))</f>
        <v/>
      </c>
      <c r="Q194" s="22">
        <f>IF(OR($F194="",$I194="Terminé",$I194="Annulé"),"",IF($F194&lt;Paramètres!$B$2,"En retard",""))</f>
        <v/>
      </c>
      <c r="R194" s="22">
        <f>IF(OR($K194="",$E194="",$F194=""),"",IF(COUNTIFS('Actions'!$K$5:$K$204,$K194,'Actions'!$E$5:$E$204,"&lt;="&amp;$F194,'Actions'!$F$5:$F$204,"&gt;="&amp;$E194)&gt;1,"Conflit",""))</f>
        <v/>
      </c>
    </row>
    <row r="195" ht="22" customHeight="1">
      <c r="A195" s="5" t="n"/>
      <c r="B195" s="5" t="n"/>
      <c r="C195" s="5" t="n"/>
      <c r="D195" s="18" t="n"/>
      <c r="E195" s="16" t="n"/>
      <c r="F195" s="16" t="n"/>
      <c r="G195" s="8">
        <f>IF(OR($E195="",$F195=""),"",$F195-$E195+1)</f>
        <v/>
      </c>
      <c r="H195" s="5" t="n"/>
      <c r="I195" s="5" t="n"/>
      <c r="J195" s="5" t="n"/>
      <c r="K195" s="5" t="n"/>
      <c r="L195" s="25" t="n"/>
      <c r="M195" s="17" t="n"/>
      <c r="N195" s="20" t="n"/>
      <c r="O195" s="5" t="n"/>
      <c r="P195" s="21">
        <f>IF(OR($B195="",$E195="",$F195=""),"",IFERROR(IF(OR($E195&lt;_xlfn.XLOOKUP($B195,'Événements'!$A$5:$A$104,'Événements'!$E$5:$E$104),$F195&gt;_xlfn.XLOOKUP($B195,'Événements'!$A$5:$A$104,'Événements'!$F$5:$F$104)),"Hors période",""),"ID inconnu"))</f>
        <v/>
      </c>
      <c r="Q195" s="21">
        <f>IF(OR($F195="",$I195="Terminé",$I195="Annulé"),"",IF($F195&lt;Paramètres!$B$2,"En retard",""))</f>
        <v/>
      </c>
      <c r="R195" s="21">
        <f>IF(OR($K195="",$E195="",$F195=""),"",IF(COUNTIFS('Actions'!$K$5:$K$204,$K195,'Actions'!$E$5:$E$204,"&lt;="&amp;$F195,'Actions'!$F$5:$F$204,"&gt;="&amp;$E195)&gt;1,"Conflit",""))</f>
        <v/>
      </c>
    </row>
    <row r="196" ht="22" customHeight="1">
      <c r="A196" s="5" t="n"/>
      <c r="B196" s="5" t="n"/>
      <c r="C196" s="5" t="n"/>
      <c r="D196" s="18" t="n"/>
      <c r="E196" s="16" t="n"/>
      <c r="F196" s="16" t="n"/>
      <c r="G196" s="13">
        <f>IF(OR($E196="",$F196=""),"",$F196-$E196+1)</f>
        <v/>
      </c>
      <c r="H196" s="5" t="n"/>
      <c r="I196" s="5" t="n"/>
      <c r="J196" s="5" t="n"/>
      <c r="K196" s="5" t="n"/>
      <c r="L196" s="25" t="n"/>
      <c r="M196" s="17" t="n"/>
      <c r="N196" s="20" t="n"/>
      <c r="O196" s="5" t="n"/>
      <c r="P196" s="22">
        <f>IF(OR($B196="",$E196="",$F196=""),"",IFERROR(IF(OR($E196&lt;_xlfn.XLOOKUP($B196,'Événements'!$A$5:$A$104,'Événements'!$E$5:$E$104),$F196&gt;_xlfn.XLOOKUP($B196,'Événements'!$A$5:$A$104,'Événements'!$F$5:$F$104)),"Hors période",""),"ID inconnu"))</f>
        <v/>
      </c>
      <c r="Q196" s="22">
        <f>IF(OR($F196="",$I196="Terminé",$I196="Annulé"),"",IF($F196&lt;Paramètres!$B$2,"En retard",""))</f>
        <v/>
      </c>
      <c r="R196" s="22">
        <f>IF(OR($K196="",$E196="",$F196=""),"",IF(COUNTIFS('Actions'!$K$5:$K$204,$K196,'Actions'!$E$5:$E$204,"&lt;="&amp;$F196,'Actions'!$F$5:$F$204,"&gt;="&amp;$E196)&gt;1,"Conflit",""))</f>
        <v/>
      </c>
    </row>
    <row r="197" ht="22" customHeight="1">
      <c r="A197" s="5" t="n"/>
      <c r="B197" s="5" t="n"/>
      <c r="C197" s="5" t="n"/>
      <c r="D197" s="18" t="n"/>
      <c r="E197" s="16" t="n"/>
      <c r="F197" s="16" t="n"/>
      <c r="G197" s="8">
        <f>IF(OR($E197="",$F197=""),"",$F197-$E197+1)</f>
        <v/>
      </c>
      <c r="H197" s="5" t="n"/>
      <c r="I197" s="5" t="n"/>
      <c r="J197" s="5" t="n"/>
      <c r="K197" s="5" t="n"/>
      <c r="L197" s="25" t="n"/>
      <c r="M197" s="17" t="n"/>
      <c r="N197" s="20" t="n"/>
      <c r="O197" s="5" t="n"/>
      <c r="P197" s="21">
        <f>IF(OR($B197="",$E197="",$F197=""),"",IFERROR(IF(OR($E197&lt;_xlfn.XLOOKUP($B197,'Événements'!$A$5:$A$104,'Événements'!$E$5:$E$104),$F197&gt;_xlfn.XLOOKUP($B197,'Événements'!$A$5:$A$104,'Événements'!$F$5:$F$104)),"Hors période",""),"ID inconnu"))</f>
        <v/>
      </c>
      <c r="Q197" s="21">
        <f>IF(OR($F197="",$I197="Terminé",$I197="Annulé"),"",IF($F197&lt;Paramètres!$B$2,"En retard",""))</f>
        <v/>
      </c>
      <c r="R197" s="21">
        <f>IF(OR($K197="",$E197="",$F197=""),"",IF(COUNTIFS('Actions'!$K$5:$K$204,$K197,'Actions'!$E$5:$E$204,"&lt;="&amp;$F197,'Actions'!$F$5:$F$204,"&gt;="&amp;$E197)&gt;1,"Conflit",""))</f>
        <v/>
      </c>
    </row>
    <row r="198" ht="22" customHeight="1">
      <c r="A198" s="5" t="n"/>
      <c r="B198" s="5" t="n"/>
      <c r="C198" s="5" t="n"/>
      <c r="D198" s="18" t="n"/>
      <c r="E198" s="16" t="n"/>
      <c r="F198" s="16" t="n"/>
      <c r="G198" s="13">
        <f>IF(OR($E198="",$F198=""),"",$F198-$E198+1)</f>
        <v/>
      </c>
      <c r="H198" s="5" t="n"/>
      <c r="I198" s="5" t="n"/>
      <c r="J198" s="5" t="n"/>
      <c r="K198" s="5" t="n"/>
      <c r="L198" s="25" t="n"/>
      <c r="M198" s="17" t="n"/>
      <c r="N198" s="20" t="n"/>
      <c r="O198" s="5" t="n"/>
      <c r="P198" s="22">
        <f>IF(OR($B198="",$E198="",$F198=""),"",IFERROR(IF(OR($E198&lt;_xlfn.XLOOKUP($B198,'Événements'!$A$5:$A$104,'Événements'!$E$5:$E$104),$F198&gt;_xlfn.XLOOKUP($B198,'Événements'!$A$5:$A$104,'Événements'!$F$5:$F$104)),"Hors période",""),"ID inconnu"))</f>
        <v/>
      </c>
      <c r="Q198" s="22">
        <f>IF(OR($F198="",$I198="Terminé",$I198="Annulé"),"",IF($F198&lt;Paramètres!$B$2,"En retard",""))</f>
        <v/>
      </c>
      <c r="R198" s="22">
        <f>IF(OR($K198="",$E198="",$F198=""),"",IF(COUNTIFS('Actions'!$K$5:$K$204,$K198,'Actions'!$E$5:$E$204,"&lt;="&amp;$F198,'Actions'!$F$5:$F$204,"&gt;="&amp;$E198)&gt;1,"Conflit",""))</f>
        <v/>
      </c>
    </row>
    <row r="199" ht="22" customHeight="1">
      <c r="A199" s="5" t="n"/>
      <c r="B199" s="5" t="n"/>
      <c r="C199" s="5" t="n"/>
      <c r="D199" s="18" t="n"/>
      <c r="E199" s="16" t="n"/>
      <c r="F199" s="16" t="n"/>
      <c r="G199" s="8">
        <f>IF(OR($E199="",$F199=""),"",$F199-$E199+1)</f>
        <v/>
      </c>
      <c r="H199" s="5" t="n"/>
      <c r="I199" s="5" t="n"/>
      <c r="J199" s="5" t="n"/>
      <c r="K199" s="5" t="n"/>
      <c r="L199" s="25" t="n"/>
      <c r="M199" s="17" t="n"/>
      <c r="N199" s="20" t="n"/>
      <c r="O199" s="5" t="n"/>
      <c r="P199" s="21">
        <f>IF(OR($B199="",$E199="",$F199=""),"",IFERROR(IF(OR($E199&lt;_xlfn.XLOOKUP($B199,'Événements'!$A$5:$A$104,'Événements'!$E$5:$E$104),$F199&gt;_xlfn.XLOOKUP($B199,'Événements'!$A$5:$A$104,'Événements'!$F$5:$F$104)),"Hors période",""),"ID inconnu"))</f>
        <v/>
      </c>
      <c r="Q199" s="21">
        <f>IF(OR($F199="",$I199="Terminé",$I199="Annulé"),"",IF($F199&lt;Paramètres!$B$2,"En retard",""))</f>
        <v/>
      </c>
      <c r="R199" s="21">
        <f>IF(OR($K199="",$E199="",$F199=""),"",IF(COUNTIFS('Actions'!$K$5:$K$204,$K199,'Actions'!$E$5:$E$204,"&lt;="&amp;$F199,'Actions'!$F$5:$F$204,"&gt;="&amp;$E199)&gt;1,"Conflit",""))</f>
        <v/>
      </c>
    </row>
    <row r="200" ht="22" customHeight="1">
      <c r="A200" s="5" t="n"/>
      <c r="B200" s="5" t="n"/>
      <c r="C200" s="5" t="n"/>
      <c r="D200" s="18" t="n"/>
      <c r="E200" s="16" t="n"/>
      <c r="F200" s="16" t="n"/>
      <c r="G200" s="13">
        <f>IF(OR($E200="",$F200=""),"",$F200-$E200+1)</f>
        <v/>
      </c>
      <c r="H200" s="5" t="n"/>
      <c r="I200" s="5" t="n"/>
      <c r="J200" s="5" t="n"/>
      <c r="K200" s="5" t="n"/>
      <c r="L200" s="25" t="n"/>
      <c r="M200" s="17" t="n"/>
      <c r="N200" s="20" t="n"/>
      <c r="O200" s="5" t="n"/>
      <c r="P200" s="22">
        <f>IF(OR($B200="",$E200="",$F200=""),"",IFERROR(IF(OR($E200&lt;_xlfn.XLOOKUP($B200,'Événements'!$A$5:$A$104,'Événements'!$E$5:$E$104),$F200&gt;_xlfn.XLOOKUP($B200,'Événements'!$A$5:$A$104,'Événements'!$F$5:$F$104)),"Hors période",""),"ID inconnu"))</f>
        <v/>
      </c>
      <c r="Q200" s="22">
        <f>IF(OR($F200="",$I200="Terminé",$I200="Annulé"),"",IF($F200&lt;Paramètres!$B$2,"En retard",""))</f>
        <v/>
      </c>
      <c r="R200" s="22">
        <f>IF(OR($K200="",$E200="",$F200=""),"",IF(COUNTIFS('Actions'!$K$5:$K$204,$K200,'Actions'!$E$5:$E$204,"&lt;="&amp;$F200,'Actions'!$F$5:$F$204,"&gt;="&amp;$E200)&gt;1,"Conflit",""))</f>
        <v/>
      </c>
    </row>
    <row r="201" ht="22" customHeight="1">
      <c r="A201" s="5" t="n"/>
      <c r="B201" s="5" t="n"/>
      <c r="C201" s="5" t="n"/>
      <c r="D201" s="18" t="n"/>
      <c r="E201" s="16" t="n"/>
      <c r="F201" s="16" t="n"/>
      <c r="G201" s="8">
        <f>IF(OR($E201="",$F201=""),"",$F201-$E201+1)</f>
        <v/>
      </c>
      <c r="H201" s="5" t="n"/>
      <c r="I201" s="5" t="n"/>
      <c r="J201" s="5" t="n"/>
      <c r="K201" s="5" t="n"/>
      <c r="L201" s="25" t="n"/>
      <c r="M201" s="17" t="n"/>
      <c r="N201" s="20" t="n"/>
      <c r="O201" s="5" t="n"/>
      <c r="P201" s="21">
        <f>IF(OR($B201="",$E201="",$F201=""),"",IFERROR(IF(OR($E201&lt;_xlfn.XLOOKUP($B201,'Événements'!$A$5:$A$104,'Événements'!$E$5:$E$104),$F201&gt;_xlfn.XLOOKUP($B201,'Événements'!$A$5:$A$104,'Événements'!$F$5:$F$104)),"Hors période",""),"ID inconnu"))</f>
        <v/>
      </c>
      <c r="Q201" s="21">
        <f>IF(OR($F201="",$I201="Terminé",$I201="Annulé"),"",IF($F201&lt;Paramètres!$B$2,"En retard",""))</f>
        <v/>
      </c>
      <c r="R201" s="21">
        <f>IF(OR($K201="",$E201="",$F201=""),"",IF(COUNTIFS('Actions'!$K$5:$K$204,$K201,'Actions'!$E$5:$E$204,"&lt;="&amp;$F201,'Actions'!$F$5:$F$204,"&gt;="&amp;$E201)&gt;1,"Conflit",""))</f>
        <v/>
      </c>
    </row>
    <row r="202" ht="22" customHeight="1">
      <c r="A202" s="5" t="n"/>
      <c r="B202" s="5" t="n"/>
      <c r="C202" s="5" t="n"/>
      <c r="D202" s="18" t="n"/>
      <c r="E202" s="16" t="n"/>
      <c r="F202" s="16" t="n"/>
      <c r="G202" s="13">
        <f>IF(OR($E202="",$F202=""),"",$F202-$E202+1)</f>
        <v/>
      </c>
      <c r="H202" s="5" t="n"/>
      <c r="I202" s="5" t="n"/>
      <c r="J202" s="5" t="n"/>
      <c r="K202" s="5" t="n"/>
      <c r="L202" s="25" t="n"/>
      <c r="M202" s="17" t="n"/>
      <c r="N202" s="20" t="n"/>
      <c r="O202" s="5" t="n"/>
      <c r="P202" s="22">
        <f>IF(OR($B202="",$E202="",$F202=""),"",IFERROR(IF(OR($E202&lt;_xlfn.XLOOKUP($B202,'Événements'!$A$5:$A$104,'Événements'!$E$5:$E$104),$F202&gt;_xlfn.XLOOKUP($B202,'Événements'!$A$5:$A$104,'Événements'!$F$5:$F$104)),"Hors période",""),"ID inconnu"))</f>
        <v/>
      </c>
      <c r="Q202" s="22">
        <f>IF(OR($F202="",$I202="Terminé",$I202="Annulé"),"",IF($F202&lt;Paramètres!$B$2,"En retard",""))</f>
        <v/>
      </c>
      <c r="R202" s="22">
        <f>IF(OR($K202="",$E202="",$F202=""),"",IF(COUNTIFS('Actions'!$K$5:$K$204,$K202,'Actions'!$E$5:$E$204,"&lt;="&amp;$F202,'Actions'!$F$5:$F$204,"&gt;="&amp;$E202)&gt;1,"Conflit",""))</f>
        <v/>
      </c>
    </row>
    <row r="203" ht="22" customHeight="1">
      <c r="A203" s="5" t="n"/>
      <c r="B203" s="5" t="n"/>
      <c r="C203" s="5" t="n"/>
      <c r="D203" s="18" t="n"/>
      <c r="E203" s="16" t="n"/>
      <c r="F203" s="16" t="n"/>
      <c r="G203" s="8">
        <f>IF(OR($E203="",$F203=""),"",$F203-$E203+1)</f>
        <v/>
      </c>
      <c r="H203" s="5" t="n"/>
      <c r="I203" s="5" t="n"/>
      <c r="J203" s="5" t="n"/>
      <c r="K203" s="5" t="n"/>
      <c r="L203" s="25" t="n"/>
      <c r="M203" s="17" t="n"/>
      <c r="N203" s="20" t="n"/>
      <c r="O203" s="5" t="n"/>
      <c r="P203" s="21">
        <f>IF(OR($B203="",$E203="",$F203=""),"",IFERROR(IF(OR($E203&lt;_xlfn.XLOOKUP($B203,'Événements'!$A$5:$A$104,'Événements'!$E$5:$E$104),$F203&gt;_xlfn.XLOOKUP($B203,'Événements'!$A$5:$A$104,'Événements'!$F$5:$F$104)),"Hors période",""),"ID inconnu"))</f>
        <v/>
      </c>
      <c r="Q203" s="21">
        <f>IF(OR($F203="",$I203="Terminé",$I203="Annulé"),"",IF($F203&lt;Paramètres!$B$2,"En retard",""))</f>
        <v/>
      </c>
      <c r="R203" s="21">
        <f>IF(OR($K203="",$E203="",$F203=""),"",IF(COUNTIFS('Actions'!$K$5:$K$204,$K203,'Actions'!$E$5:$E$204,"&lt;="&amp;$F203,'Actions'!$F$5:$F$204,"&gt;="&amp;$E203)&gt;1,"Conflit",""))</f>
        <v/>
      </c>
    </row>
    <row r="204" ht="22" customHeight="1">
      <c r="A204" s="5" t="n"/>
      <c r="B204" s="5" t="n"/>
      <c r="C204" s="5" t="n"/>
      <c r="D204" s="18" t="n"/>
      <c r="E204" s="16" t="n"/>
      <c r="F204" s="16" t="n"/>
      <c r="G204" s="13">
        <f>IF(OR($E204="",$F204=""),"",$F204-$E204+1)</f>
        <v/>
      </c>
      <c r="H204" s="5" t="n"/>
      <c r="I204" s="5" t="n"/>
      <c r="J204" s="5" t="n"/>
      <c r="K204" s="5" t="n"/>
      <c r="L204" s="25" t="n"/>
      <c r="M204" s="17" t="n"/>
      <c r="N204" s="20" t="n"/>
      <c r="O204" s="5" t="n"/>
      <c r="P204" s="22">
        <f>IF(OR($B204="",$E204="",$F204=""),"",IFERROR(IF(OR($E204&lt;_xlfn.XLOOKUP($B204,'Événements'!$A$5:$A$104,'Événements'!$E$5:$E$104),$F204&gt;_xlfn.XLOOKUP($B204,'Événements'!$A$5:$A$104,'Événements'!$F$5:$F$104)),"Hors période",""),"ID inconnu"))</f>
        <v/>
      </c>
      <c r="Q204" s="22">
        <f>IF(OR($F204="",$I204="Terminé",$I204="Annulé"),"",IF($F204&lt;Paramètres!$B$2,"En retard",""))</f>
        <v/>
      </c>
      <c r="R204" s="22">
        <f>IF(OR($K204="",$E204="",$F204=""),"",IF(COUNTIFS('Actions'!$K$5:$K$204,$K204,'Actions'!$E$5:$E$204,"&lt;="&amp;$F204,'Actions'!$F$5:$F$204,"&gt;="&amp;$E204)&gt;1,"Conflit",""))</f>
        <v/>
      </c>
    </row>
  </sheetData>
  <autoFilter ref="A4:R204"/>
  <mergeCells count="1">
    <mergeCell ref="A1:R1"/>
  </mergeCells>
  <conditionalFormatting sqref="A5:A204">
    <cfRule type="expression" priority="1" dxfId="0">
      <formula>=AND($A5&lt;&gt;"",COUNTIF($A$5:$A$204,$A5)&gt;1)</formula>
    </cfRule>
  </conditionalFormatting>
  <conditionalFormatting sqref="B5:B204">
    <cfRule type="expression" priority="2" dxfId="0">
      <formula>=AND($B5&lt;&gt;"",COUNTIF('Événements'!$A$5:$A$104,$B5)=0)</formula>
    </cfRule>
  </conditionalFormatting>
  <conditionalFormatting sqref="E5:F204">
    <cfRule type="expression" priority="3" dxfId="0">
      <formula>=AND($E5&lt;&gt;"",$F5&lt;&gt;"",$F5&lt;$E5)</formula>
    </cfRule>
  </conditionalFormatting>
  <conditionalFormatting sqref="H5:H204">
    <cfRule type="expression" priority="4" dxfId="1">
      <formula>=$H5="Critique"</formula>
    </cfRule>
  </conditionalFormatting>
  <conditionalFormatting sqref="I5:I204">
    <cfRule type="expression" priority="5" dxfId="1">
      <formula>=$I5="Bloqué"</formula>
    </cfRule>
    <cfRule type="expression" priority="6" dxfId="2">
      <formula>=$I5="Terminé"</formula>
    </cfRule>
  </conditionalFormatting>
  <conditionalFormatting sqref="P5:R204">
    <cfRule type="expression" priority="7" dxfId="0">
      <formula>=OR($P5="Hors période",$P5="ID inconnu",$Q5="En retard",$R5="Conflit")</formula>
    </cfRule>
  </conditionalFormatting>
  <dataValidations count="9">
    <dataValidation sqref="A5:A204" showDropDown="0" showInputMessage="0" showErrorMessage="1" allowBlank="0" errorTitle="ID action non valide" error="L’ID action est obligatoire et doit être unique." type="custom">
      <formula1>=AND(A5&lt;&gt;"",COUNTIF($A$5:$A$204,A5)=1)</formula1>
    </dataValidation>
    <dataValidation sqref="B5:B204" showDropDown="0" showInputMessage="0" showErrorMessage="1" allowBlank="0" errorTitle="Référence événement inconnue" error="L’ID événement est obligatoire et doit exister dans la feuille Événements." type="custom">
      <formula1>=AND(B5&lt;&gt;"",COUNTIF('Événements'!$A$5:$A$104,B5)=1)</formula1>
    </dataValidation>
    <dataValidation sqref="C5:C204" showDropDown="0" showInputMessage="0" showErrorMessage="1" allowBlank="0" errorTitle="Phase non valide" error="Choisissez une phase proposée dans la liste." type="list">
      <formula1>=INDIRECT("Paramètres!$D$5:$D$10")</formula1>
    </dataValidation>
    <dataValidation sqref="H5:H204" showDropDown="0" showInputMessage="0" showErrorMessage="1" allowBlank="0" errorTitle="Priorité non valide" error="Choisissez une priorité proposée dans la liste." type="list">
      <formula1>=INDIRECT("Paramètres!$B$5:$B$8")</formula1>
    </dataValidation>
    <dataValidation sqref="I5:I204" showDropDown="0" showInputMessage="0" showErrorMessage="1" allowBlank="0" errorTitle="Statut non valide" error="Choisissez un statut proposé dans la liste." type="list">
      <formula1>=INDIRECT("Paramètres!$A$5:$A$10")</formula1>
    </dataValidation>
    <dataValidation sqref="F5:F204" showDropDown="0" showInputMessage="0" showErrorMessage="1" allowBlank="0" errorTitle="Période inversée" error="La date de fin doit être vide ou postérieure ou égale à la date de début." type="custom">
      <formula1>=OR(F5="",E5="",F5&gt;=E5)</formula1>
    </dataValidation>
    <dataValidation sqref="L5:L204" showDropDown="0" showInputMessage="0" showErrorMessage="1" allowBlank="0" errorTitle="Charge non valide" error="La charge prévue doit être supérieure ou égale à zéro." type="decimal" operator="greaterThanOrEqual">
      <formula1>0</formula1>
    </dataValidation>
    <dataValidation sqref="M5:M204" showDropDown="0" showInputMessage="0" showErrorMessage="1" allowBlank="0" errorTitle="Montant non valide" error="Le montant prévu doit être supérieur ou égal à zéro." type="decimal" operator="greaterThanOrEqual">
      <formula1>0</formula1>
    </dataValidation>
    <dataValidation sqref="N5:N204" showDropDown="0" showInputMessage="0" showErrorMessage="1" allowBlank="0" errorTitle="Avancement non valide" error="L’avancement doit être compris entre 0 % et 100 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F5149"/>
    <outlinePr summaryBelow="1" summaryRight="1"/>
    <pageSetUpPr/>
  </sheetPr>
  <dimension ref="A1:G15"/>
  <sheetViews>
    <sheetView showGridLines="0" zoomScale="9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4" customWidth="1" min="3" max="3"/>
    <col width="22" customWidth="1" min="4" max="4"/>
    <col width="4" customWidth="1" min="5" max="5"/>
    <col width="32" customWidth="1" min="6" max="6"/>
    <col width="18" customWidth="1" min="7" max="7"/>
  </cols>
  <sheetData>
    <row r="1" ht="30" customHeight="1">
      <c r="A1" s="1" t="inlineStr">
        <is>
          <t>Paramètres et contrôles internes</t>
        </is>
      </c>
    </row>
    <row r="2">
      <c r="A2" s="4" t="inlineStr">
        <is>
          <t>Date de suivi</t>
        </is>
      </c>
      <c r="B2" s="16" t="n">
        <v>46273</v>
      </c>
      <c r="F2" s="4" t="inlineStr">
        <is>
          <t>Contrôle</t>
        </is>
      </c>
      <c r="G2" s="4" t="inlineStr">
        <is>
          <t>Résultat</t>
        </is>
      </c>
    </row>
    <row r="3">
      <c r="F3" s="6" t="inlineStr">
        <is>
          <t>Total des actions</t>
        </is>
      </c>
      <c r="G3" s="10">
        <f>SUM('Actions'!$M$5:$M$204)</f>
        <v/>
      </c>
    </row>
    <row r="4">
      <c r="A4" s="4" t="inlineStr">
        <is>
          <t>Statuts</t>
        </is>
      </c>
      <c r="B4" s="4" t="inlineStr">
        <is>
          <t>Priorités</t>
        </is>
      </c>
      <c r="C4" s="4" t="inlineStr">
        <is>
          <t>Types</t>
        </is>
      </c>
      <c r="D4" s="4" t="inlineStr">
        <is>
          <t>Phases</t>
        </is>
      </c>
      <c r="F4" s="11" t="inlineStr">
        <is>
          <t>Total engagé des événements</t>
        </is>
      </c>
      <c r="G4" s="15">
        <f>SUM('Événements'!$J$5:$J$104)</f>
        <v/>
      </c>
    </row>
    <row r="5">
      <c r="A5" s="5" t="inlineStr">
        <is>
          <t>À planifier</t>
        </is>
      </c>
      <c r="B5" s="5" t="inlineStr">
        <is>
          <t>Basse</t>
        </is>
      </c>
      <c r="C5" s="5" t="inlineStr">
        <is>
          <t>Séminaire</t>
        </is>
      </c>
      <c r="D5" s="5" t="inlineStr">
        <is>
          <t>Cadrage</t>
        </is>
      </c>
      <c r="F5" s="6" t="inlineStr">
        <is>
          <t>Total repris en synthèse</t>
        </is>
      </c>
      <c r="G5" s="10">
        <f>SUM('Synthèse'!$K$5:$K$104)</f>
        <v/>
      </c>
    </row>
    <row r="6">
      <c r="A6" s="5" t="inlineStr">
        <is>
          <t>Planifié</t>
        </is>
      </c>
      <c r="B6" s="5" t="inlineStr">
        <is>
          <t>Normale</t>
        </is>
      </c>
      <c r="C6" s="5" t="inlineStr">
        <is>
          <t>Conférence</t>
        </is>
      </c>
      <c r="D6" s="5" t="inlineStr">
        <is>
          <t>Préparation</t>
        </is>
      </c>
      <c r="F6" s="11" t="inlineStr">
        <is>
          <t>Concordance des totaux</t>
        </is>
      </c>
      <c r="G6" s="22">
        <f>IF(AND(G3=G4,G3=G5),"Concordant","À vérifier")</f>
        <v/>
      </c>
    </row>
    <row r="7">
      <c r="A7" s="5" t="inlineStr">
        <is>
          <t>En cours</t>
        </is>
      </c>
      <c r="B7" s="5" t="inlineStr">
        <is>
          <t>Haute</t>
        </is>
      </c>
      <c r="C7" s="5" t="inlineStr">
        <is>
          <t>Salon professionnel</t>
        </is>
      </c>
      <c r="D7" s="5" t="inlineStr">
        <is>
          <t>Logistique</t>
        </is>
      </c>
      <c r="F7" s="4" t="inlineStr">
        <is>
          <t>Alertes de structure</t>
        </is>
      </c>
      <c r="G7" s="4" t="inlineStr">
        <is>
          <t>Nombre</t>
        </is>
      </c>
    </row>
    <row r="8">
      <c r="A8" s="5" t="inlineStr">
        <is>
          <t>Bloqué</t>
        </is>
      </c>
      <c r="B8" s="5" t="inlineStr">
        <is>
          <t>Critique</t>
        </is>
      </c>
      <c r="C8" s="5" t="inlineStr">
        <is>
          <t>Atelier</t>
        </is>
      </c>
      <c r="D8" s="5" t="inlineStr">
        <is>
          <t>Communication</t>
        </is>
      </c>
      <c r="F8" s="11" t="inlineStr">
        <is>
          <t>ID événement dupliqués</t>
        </is>
      </c>
      <c r="G8" s="22">
        <f>SUMPRODUCT(--('Événements'!$A$5:$A$104&lt;&gt;""),--(COUNTIF('Événements'!$A$5:$A$104,'Événements'!$A$5:$A$104)&gt;1))</f>
        <v/>
      </c>
    </row>
    <row r="9">
      <c r="A9" s="5" t="inlineStr">
        <is>
          <t>Terminé</t>
        </is>
      </c>
      <c r="B9" s="5" t="n"/>
      <c r="C9" s="5" t="inlineStr">
        <is>
          <t>Réunion interne</t>
        </is>
      </c>
      <c r="D9" s="5" t="inlineStr">
        <is>
          <t>Exploitation</t>
        </is>
      </c>
      <c r="F9" s="6" t="inlineStr">
        <is>
          <t>ID action dupliqués</t>
        </is>
      </c>
      <c r="G9" s="21">
        <f>SUMPRODUCT(--('Actions'!$A$5:$A$204&lt;&gt;""),--(COUNTIF('Actions'!$A$5:$A$204,'Actions'!$A$5:$A$204)&gt;1))</f>
        <v/>
      </c>
    </row>
    <row r="10">
      <c r="A10" s="5" t="inlineStr">
        <is>
          <t>Annulé</t>
        </is>
      </c>
      <c r="B10" s="5" t="n"/>
      <c r="C10" s="5" t="n"/>
      <c r="D10" s="5" t="inlineStr">
        <is>
          <t>Clôture</t>
        </is>
      </c>
      <c r="F10" s="11" t="inlineStr">
        <is>
          <t>Dates inversées</t>
        </is>
      </c>
      <c r="G10" s="22">
        <f>SUMPRODUCT(--('Événements'!$E$5:$E$104&lt;&gt;""),--('Événements'!$F$5:$F$104&lt;&gt;""),--('Événements'!$F$5:$F$104&lt;'Événements'!$E$5:$E$104))+SUMPRODUCT(--('Actions'!$E$5:$E$204&lt;&gt;""),--('Actions'!$F$5:$F$204&lt;&gt;""),--('Actions'!$F$5:$F$204&lt;'Actions'!$E$5:$E$204))</f>
        <v/>
      </c>
    </row>
    <row r="11">
      <c r="F11" s="6" t="inlineStr">
        <is>
          <t>Références événement inconnues</t>
        </is>
      </c>
      <c r="G11" s="21">
        <f>SUMPRODUCT(--('Actions'!$B$5:$B$204&lt;&gt;""),--(COUNTIF('Événements'!$A$5:$A$104,'Actions'!$B$5:$B$204)=0))</f>
        <v/>
      </c>
    </row>
    <row r="12">
      <c r="A12" s="23" t="inlineStr">
        <is>
          <t>Repères d’utilisation</t>
        </is>
      </c>
      <c r="F12" s="11" t="inlineStr">
        <is>
          <t>Conflits de ressource</t>
        </is>
      </c>
      <c r="G12" s="22">
        <f>COUNTIF('Actions'!$R$5:$R$204,"Conflit")</f>
        <v/>
      </c>
    </row>
    <row r="13">
      <c r="A13" s="24" t="inlineStr">
        <is>
          <t>Les listes et la date de suivi sont modifiables dans les cellules jaunes.</t>
        </is>
      </c>
      <c r="F13" s="6" t="inlineStr">
        <is>
          <t>Actions en retard</t>
        </is>
      </c>
      <c r="G13" s="21">
        <f>COUNTIF('Actions'!$Q$5:$Q$204,"En retard")</f>
        <v/>
      </c>
    </row>
    <row r="14">
      <c r="A14" s="24" t="inlineStr">
        <is>
          <t>Les contrôles servent à repérer les écarts avant arbitrage par la coordination.</t>
        </is>
      </c>
      <c r="F14" s="11" t="inlineStr">
        <is>
          <t>Budgets dépassés</t>
        </is>
      </c>
      <c r="G14" s="22">
        <f>COUNTIF('Événements'!$K$5:$K$104,"&lt;0")</f>
        <v/>
      </c>
    </row>
    <row r="15">
      <c r="A15" s="24" t="inlineStr">
        <is>
          <t>Ce fichier est un outil interne fictif, sans valeur officielle ni garantie de conformité.</t>
        </is>
      </c>
      <c r="F15" s="6" t="inlineStr">
        <is>
          <t>Actions hors période</t>
        </is>
      </c>
      <c r="G15" s="21">
        <f>COUNTIF('Actions'!$P$5:$P$204,"Hors période")</f>
        <v/>
      </c>
    </row>
  </sheetData>
  <mergeCells count="1">
    <mergeCell ref="A1:G1"/>
  </mergeCells>
  <conditionalFormatting sqref="G6">
    <cfRule type="expression" priority="1" dxfId="2">
      <formula>=$G6="Concordant"</formula>
    </cfRule>
    <cfRule type="expression" priority="2" dxfId="0">
      <formula>=$G6="À vérifier"</formula>
    </cfRule>
  </conditionalFormatting>
  <conditionalFormatting sqref="G8:G15">
    <cfRule type="expression" priority="3" dxfId="0">
      <formula>=G8&gt;0</formula>
    </cfRule>
    <cfRule type="expression" priority="4" dxfId="2">
      <formula>=G8=0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Coordination interne fictive</dc:creator>
  <dc:title xmlns:dc="http://purl.org/dc/elements/1.1/">Planning multi-événements fictif</dc:title>
  <dc:description xmlns:dc="http://purl.org/dc/elements/1.1/">Outil interne de planification, sans billetterie ni fonction CRM.</dc:description>
  <dc:subject xmlns:dc="http://purl.org/dc/elements/1.1/">Coordination interne de plusieurs événements professionnels fictifs</dc:subject>
  <dcterms:created xmlns:dcterms="http://purl.org/dc/terms/" xmlns:xsi="http://www.w3.org/2001/XMLSchema-instance" xsi:type="dcterms:W3CDTF">2026-09-08T08:12:43Z</dcterms:created>
  <dcterms:modified xmlns:dcterms="http://purl.org/dc/terms/" xmlns:xsi="http://www.w3.org/2001/XMLSchema-instance" xsi:type="dcterms:W3CDTF">2026-09-08T08:12:45+00:00Z</dcterms:modified>
</cp:coreProperties>
</file>