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lanning" sheetId="2" state="visible" r:id="rId2"/>
    <sheet xmlns:r="http://schemas.openxmlformats.org/officeDocument/2006/relationships" name="Paramètres" sheetId="3" state="visible" r:id="rId3"/>
  </sheets>
  <definedNames>
    <definedName name="_xlnm._FilterDatabase" localSheetId="1" hidden="1">'Planning'!$A$1:$R$111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 &quot;h&quot;"/>
    <numFmt numFmtId="166" formatCode="hh:mm"/>
    <numFmt numFmtId="167" formatCode="0 &quot;min&quot;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5"/>
    </font>
    <font>
      <name val="Aptos"/>
      <b val="1"/>
      <color rgb="FF352646"/>
      <sz val="10"/>
    </font>
    <font>
      <name val="Aptos"/>
      <color rgb="FF352646"/>
      <sz val="10"/>
    </font>
    <font>
      <name val="Aptos"/>
      <b val="1"/>
      <color rgb="FFFFFFFF"/>
      <sz val="10"/>
    </font>
    <font>
      <name val="Aptos"/>
      <i val="1"/>
      <color rgb="FF6F6473"/>
      <sz val="9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FFF5ED"/>
      </patternFill>
    </fill>
    <fill>
      <patternFill patternType="solid">
        <fgColor rgb="FFFFF0AE"/>
      </patternFill>
    </fill>
    <fill>
      <patternFill patternType="solid">
        <fgColor rgb="FFDF5149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9" fontId="2" fillId="6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0" fontId="0" fillId="3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" fontId="3" fillId="6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top" wrapText="1"/>
    </xf>
    <xf numFmtId="167" fontId="3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3" fillId="6" borderId="1" applyAlignment="1" pivotButton="0" quotePrefix="0" xfId="0">
      <alignment horizontal="left" vertical="top" wrapText="1"/>
    </xf>
    <xf numFmtId="165" fontId="2" fillId="3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left" vertical="top" wrapText="1"/>
    </xf>
    <xf numFmtId="167" fontId="3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4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352646"/>
        <sz val="10"/>
      </font>
      <fill>
        <patternFill patternType="solid">
          <fgColor rgb="FFF3A64A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352646"/>
        <sz val="10"/>
      </font>
      <fill>
        <patternFill patternType="solid">
          <fgColor rgb="FFD9D4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Planning" displayName="tPlanning" ref="A1:R111" headerRowCount="1">
  <autoFilter ref="A1:R111"/>
  <tableColumns count="18">
    <tableColumn id="1" name="ID"/>
    <tableColumn id="2" name="Date"/>
    <tableColumn id="3" name="Début"/>
    <tableColumn id="4" name="Fin"/>
    <tableColumn id="5" name="Espace"/>
    <tableColumn id="6" name="Session"/>
    <tableColumn id="7" name="Format"/>
    <tableColumn id="8" name="Intervenant"/>
    <tableColumn id="9" name="Rôle"/>
    <tableColumn id="10" name="Statut"/>
    <tableColumn id="11" name="Échéance confirmation"/>
    <tableColumn id="12" name="Arrivée prévue"/>
    <tableColumn id="13" name="Besoins techniques"/>
    <tableColumn id="14" name="Notes"/>
    <tableColumn id="15" name="Durée (min)"/>
    <tableColumn id="16" name="Contrôle"/>
    <tableColumn id="17" name="Conflit"/>
    <tableColumn id="18" name="Alert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C1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62" customWidth="1" min="3" max="3"/>
  </cols>
  <sheetData>
    <row r="1" ht="28" customHeight="1">
      <c r="A1" s="1" t="inlineStr">
        <is>
          <t>Synthèse opérationnelle des affectations</t>
        </is>
      </c>
      <c r="B1" s="27" t="n"/>
      <c r="C1" s="28" t="n"/>
    </row>
    <row r="2">
      <c r="A2" s="2" t="inlineStr">
        <is>
          <t>Événement</t>
        </is>
      </c>
      <c r="B2" s="3">
        <f>IF('Paramètres'!B2="","",'Paramètres'!B2)</f>
        <v/>
      </c>
      <c r="C2" s="4" t="n"/>
    </row>
    <row r="3">
      <c r="A3" s="2" t="inlineStr">
        <is>
          <t>Date de contrôle</t>
        </is>
      </c>
      <c r="B3" s="29">
        <f>IF('Paramètres'!B5="","",'Paramètres'!B5)</f>
        <v/>
      </c>
      <c r="C3" s="4" t="inlineStr">
        <is>
          <t>Modifiable dans Paramètres</t>
        </is>
      </c>
    </row>
    <row r="4"/>
    <row r="5" ht="30" customHeight="1">
      <c r="A5" s="6" t="inlineStr">
        <is>
          <t>Indicateur</t>
        </is>
      </c>
      <c r="B5" s="6" t="inlineStr">
        <is>
          <t>Valeur</t>
        </is>
      </c>
      <c r="C5" s="6" t="inlineStr">
        <is>
          <t>Lecture opérationnelle</t>
        </is>
      </c>
    </row>
    <row r="6">
      <c r="A6" s="2" t="inlineStr">
        <is>
          <t>Affectations</t>
        </is>
      </c>
      <c r="B6" s="7">
        <f>COUNTIF(Planning!$A$2:$A$111,"&lt;&gt;")</f>
        <v/>
      </c>
      <c r="C6" s="8" t="inlineStr">
        <is>
          <t>Nombre de lignes comportant un ID.</t>
        </is>
      </c>
    </row>
    <row r="7">
      <c r="A7" s="9" t="inlineStr">
        <is>
          <t>Confirmées</t>
        </is>
      </c>
      <c r="B7" s="10">
        <f>COUNTIFS(Planning!$A$2:$A$111,"&lt;&gt;",Planning!$J$2:$J$111,"Confirmé")</f>
        <v/>
      </c>
      <c r="C7" s="3" t="inlineStr">
        <is>
          <t>Affectations dont le statut est Confirmé.</t>
        </is>
      </c>
    </row>
    <row r="8">
      <c r="A8" s="2" t="inlineStr">
        <is>
          <t>Incomplètes</t>
        </is>
      </c>
      <c r="B8" s="7">
        <f>COUNTIF(Planning!$P$2:$P$111,"INCOMPLET")</f>
        <v/>
      </c>
      <c r="C8" s="8" t="inlineStr">
        <is>
          <t>Affectations nécessitant de compléter les champs essentiels.</t>
        </is>
      </c>
    </row>
    <row r="9">
      <c r="A9" s="9" t="inlineStr">
        <is>
          <t>Conflits</t>
        </is>
      </c>
      <c r="B9" s="10">
        <f>COUNTIF(Planning!$Q$2:$Q$111,"CONFLIT")</f>
        <v/>
      </c>
      <c r="C9" s="3" t="inlineStr">
        <is>
          <t>Affectations concernées par un chevauchement ou le tampon.</t>
        </is>
      </c>
    </row>
    <row r="10">
      <c r="A10" s="2" t="inlineStr">
        <is>
          <t>Heures planifiées</t>
        </is>
      </c>
      <c r="B10" s="30">
        <f>IFERROR(SUMIFS(Planning!$O$2:$O$111,Planning!$P$2:$P$111,"OK",Planning!$J$2:$J$111,"&lt;&gt;Annulé")/60,0)</f>
        <v/>
      </c>
      <c r="C10" s="8" t="inlineStr">
        <is>
          <t>Durées valides hors affectations annulées.</t>
        </is>
      </c>
    </row>
    <row r="11">
      <c r="A11" s="9" t="inlineStr">
        <is>
          <t>Taux confirmé</t>
        </is>
      </c>
      <c r="B11" s="12">
        <f>IFERROR(COUNTIF(Planning!$J$2:$J$111,"Confirmé")/COUNTIF(Planning!$A$2:$A$111,"&lt;&gt;"),0)</f>
        <v/>
      </c>
      <c r="C11" s="3" t="inlineStr">
        <is>
          <t>Part des affectations confirmées parmi les lignes avec ID.</t>
        </is>
      </c>
    </row>
    <row r="12">
      <c r="A12" s="2" t="inlineStr">
        <is>
          <t>À relancer</t>
        </is>
      </c>
      <c r="B12" s="7">
        <f>COUNTIF(Planning!$R$2:$R$111,"À RELANCER")</f>
        <v/>
      </c>
      <c r="C12" s="8" t="inlineStr">
        <is>
          <t>Échéances atteintes ou dépassées à la date de contrôle.</t>
        </is>
      </c>
    </row>
    <row r="13"/>
    <row r="14">
      <c r="A14" s="13" t="inlineStr">
        <is>
          <t>Priorités de coordination</t>
        </is>
      </c>
      <c r="B14" s="14" t="inlineStr">
        <is>
          <t>Traiter d’abord les conflits et horaires invalides, puis compléter et relancer.</t>
        </is>
      </c>
      <c r="C14" s="15" t="n"/>
    </row>
  </sheetData>
  <mergeCells count="1">
    <mergeCell ref="A1:C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FFDF5149"/>
    <outlinePr summaryBelow="1" summaryRight="1"/>
    <pageSetUpPr fitToPage="1"/>
  </sheetPr>
  <dimension ref="A1:R1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9" customWidth="1" min="3" max="3"/>
    <col width="9" customWidth="1" min="4" max="4"/>
    <col width="18" customWidth="1" min="5" max="5"/>
    <col width="25" customWidth="1" min="6" max="6"/>
    <col width="20" customWidth="1" min="7" max="7"/>
    <col width="22" customWidth="1" min="8" max="8"/>
    <col width="18" customWidth="1" min="9" max="9"/>
    <col width="17" customWidth="1" min="10" max="10"/>
    <col width="22" customWidth="1" min="11" max="11"/>
    <col width="16" customWidth="1" min="12" max="12"/>
    <col width="25" customWidth="1" min="13" max="13"/>
    <col width="29" customWidth="1" min="14" max="14"/>
    <col width="13" customWidth="1" min="15" max="15"/>
    <col width="20" customWidth="1" min="16" max="16"/>
    <col width="13" customWidth="1" min="17" max="17"/>
    <col width="18" customWidth="1" min="18" max="18"/>
  </cols>
  <sheetData>
    <row r="1" ht="38" customHeight="1">
      <c r="A1" s="16" t="inlineStr">
        <is>
          <t>ID</t>
        </is>
      </c>
      <c r="B1" s="16" t="inlineStr">
        <is>
          <t>Date</t>
        </is>
      </c>
      <c r="C1" s="16" t="inlineStr">
        <is>
          <t>Début</t>
        </is>
      </c>
      <c r="D1" s="16" t="inlineStr">
        <is>
          <t>Fin</t>
        </is>
      </c>
      <c r="E1" s="16" t="inlineStr">
        <is>
          <t>Espace</t>
        </is>
      </c>
      <c r="F1" s="16" t="inlineStr">
        <is>
          <t>Session</t>
        </is>
      </c>
      <c r="G1" s="16" t="inlineStr">
        <is>
          <t>Format</t>
        </is>
      </c>
      <c r="H1" s="16" t="inlineStr">
        <is>
          <t>Intervenant</t>
        </is>
      </c>
      <c r="I1" s="16" t="inlineStr">
        <is>
          <t>Rôle</t>
        </is>
      </c>
      <c r="J1" s="16" t="inlineStr">
        <is>
          <t>Statut</t>
        </is>
      </c>
      <c r="K1" s="16" t="inlineStr">
        <is>
          <t>Échéance confirmation</t>
        </is>
      </c>
      <c r="L1" s="16" t="inlineStr">
        <is>
          <t>Arrivée prévue</t>
        </is>
      </c>
      <c r="M1" s="16" t="inlineStr">
        <is>
          <t>Besoins techniques</t>
        </is>
      </c>
      <c r="N1" s="16" t="inlineStr">
        <is>
          <t>Notes</t>
        </is>
      </c>
      <c r="O1" s="16" t="inlineStr">
        <is>
          <t>Durée (min)</t>
        </is>
      </c>
      <c r="P1" s="16" t="inlineStr">
        <is>
          <t>Contrôle</t>
        </is>
      </c>
      <c r="Q1" s="16" t="inlineStr">
        <is>
          <t>Conflit</t>
        </is>
      </c>
      <c r="R1" s="16" t="inlineStr">
        <is>
          <t>Alerte</t>
        </is>
      </c>
    </row>
    <row r="2" ht="30" customHeight="1">
      <c r="A2" s="17" t="inlineStr">
        <is>
          <t>DEMO-001</t>
        </is>
      </c>
      <c r="B2" s="31" t="n">
        <v>46310</v>
      </c>
      <c r="C2" s="32" t="n">
        <v>0.375</v>
      </c>
      <c r="D2" s="32" t="n">
        <v>0.3958333333333333</v>
      </c>
      <c r="E2" s="17" t="inlineStr">
        <is>
          <t>Salle démo 1</t>
        </is>
      </c>
      <c r="F2" s="17" t="inlineStr">
        <is>
          <t>Ouverture fictive</t>
        </is>
      </c>
      <c r="G2" s="17" t="inlineStr">
        <is>
          <t>Conférence</t>
        </is>
      </c>
      <c r="H2" s="17" t="inlineStr">
        <is>
          <t>DÉMO – Profil A</t>
        </is>
      </c>
      <c r="I2" s="17" t="inlineStr">
        <is>
          <t>Animation</t>
        </is>
      </c>
      <c r="J2" s="20" t="inlineStr">
        <is>
          <t>Confirmé</t>
        </is>
      </c>
      <c r="K2" s="31" t="n">
        <v>46296</v>
      </c>
      <c r="L2" s="32" t="n">
        <v>0.3611111111111111</v>
      </c>
      <c r="M2" s="17" t="inlineStr">
        <is>
          <t>Micro de démonstration</t>
        </is>
      </c>
      <c r="N2" s="17" t="inlineStr">
        <is>
          <t>Accueil fictif prévu</t>
        </is>
      </c>
      <c r="O2" s="21">
        <f>IF(OR(C2="",D2=""),"",IFERROR(ROUND((D2-C2)*1440,0),""))</f>
        <v/>
      </c>
      <c r="P2" s="22">
        <f>IF(A2="","",IF(COUNTBLANK(B2:I2)&gt;0,"INCOMPLET",IF(D2&lt;=C2,"HORAIRE INVALIDE","OK")))</f>
        <v/>
      </c>
      <c r="Q2" s="22">
        <f>IF(OR(A2="",H2="",B2="",C2="",D2=""),"",IF(SUMPRODUCT(($H$2:$H$111=H2)*($B$2:$B$111=B2)*($C$2:$C$111&lt;D2+'Paramètres'!$B$6/1440)*($D$2:$D$111+'Paramètres'!$B$6/1440&gt;C2)*($A$2:$A$111&lt;&gt;A2))&gt;0,"CONFLIT","OK"))</f>
        <v/>
      </c>
      <c r="R2" s="22">
        <f>IF(A2="","",IF(P2&lt;&gt;"OK","À COMPLÉTER",IF(Q2="CONFLIT","CONFLIT",IF(AND(J2&lt;&gt;"Confirmé",K2&lt;&gt;"",K2&lt;='Paramètres'!$B$5),"À RELANCER",""))))</f>
        <v/>
      </c>
    </row>
    <row r="3" ht="30" customHeight="1">
      <c r="A3" s="17" t="inlineStr">
        <is>
          <t>DEMO-002</t>
        </is>
      </c>
      <c r="B3" s="31" t="n">
        <v>46310</v>
      </c>
      <c r="C3" s="32" t="n">
        <v>0.40625</v>
      </c>
      <c r="D3" s="32" t="n">
        <v>0.4375</v>
      </c>
      <c r="E3" s="17" t="inlineStr">
        <is>
          <t>Salle démo 2</t>
        </is>
      </c>
      <c r="F3" s="17" t="inlineStr">
        <is>
          <t>Table ronde fictive</t>
        </is>
      </c>
      <c r="G3" s="17" t="inlineStr">
        <is>
          <t>Table ronde</t>
        </is>
      </c>
      <c r="H3" s="17" t="inlineStr">
        <is>
          <t>DÉMO – Profil B</t>
        </is>
      </c>
      <c r="I3" s="17" t="inlineStr">
        <is>
          <t>Modération</t>
        </is>
      </c>
      <c r="J3" s="20" t="inlineStr">
        <is>
          <t>Contacté</t>
        </is>
      </c>
      <c r="K3" s="31" t="n">
        <v>46272</v>
      </c>
      <c r="L3" s="32" t="n">
        <v>0.3923611111111111</v>
      </c>
      <c r="M3" s="17" t="inlineStr">
        <is>
          <t>Deux micros de table</t>
        </is>
      </c>
      <c r="N3" s="17" t="inlineStr">
        <is>
          <t>Relance fictive à vérifier</t>
        </is>
      </c>
      <c r="O3" s="23">
        <f>IF(OR(C3="",D3=""),"",IFERROR(ROUND((D3-C3)*1440,0),""))</f>
        <v/>
      </c>
      <c r="P3" s="24">
        <f>IF(A3="","",IF(COUNTBLANK(B3:I3)&gt;0,"INCOMPLET",IF(D3&lt;=C3,"HORAIRE INVALIDE","OK")))</f>
        <v/>
      </c>
      <c r="Q3" s="24">
        <f>IF(OR(A3="",H3="",B3="",C3="",D3=""),"",IF(SUMPRODUCT(($H$2:$H$111=H3)*($B$2:$B$111=B3)*($C$2:$C$111&lt;D3+'Paramètres'!$B$6/1440)*($D$2:$D$111+'Paramètres'!$B$6/1440&gt;C3)*($A$2:$A$111&lt;&gt;A3))&gt;0,"CONFLIT","OK"))</f>
        <v/>
      </c>
      <c r="R3" s="24">
        <f>IF(A3="","",IF(P3&lt;&gt;"OK","À COMPLÉTER",IF(Q3="CONFLIT","CONFLIT",IF(AND(J3&lt;&gt;"Confirmé",K3&lt;&gt;"",K3&lt;='Paramètres'!$B$5),"À RELANCER",""))))</f>
        <v/>
      </c>
    </row>
    <row r="4" ht="30" customHeight="1">
      <c r="A4" s="17" t="inlineStr">
        <is>
          <t>DEMO-003</t>
        </is>
      </c>
      <c r="B4" s="31" t="n">
        <v>46310</v>
      </c>
      <c r="C4" s="32" t="n">
        <v>0.4305555555555556</v>
      </c>
      <c r="D4" s="32" t="n">
        <v>0.4583333333333333</v>
      </c>
      <c r="E4" s="17" t="inlineStr">
        <is>
          <t>Atelier démo</t>
        </is>
      </c>
      <c r="F4" s="17" t="inlineStr">
        <is>
          <t>Atelier fictif A</t>
        </is>
      </c>
      <c r="G4" s="17" t="inlineStr">
        <is>
          <t>Atelier</t>
        </is>
      </c>
      <c r="H4" s="17" t="inlineStr">
        <is>
          <t>DÉMO – Profil C</t>
        </is>
      </c>
      <c r="I4" s="17" t="inlineStr">
        <is>
          <t>Facilitation</t>
        </is>
      </c>
      <c r="J4" s="20" t="inlineStr">
        <is>
          <t>Confirmé</t>
        </is>
      </c>
      <c r="K4" s="31" t="n">
        <v>46280</v>
      </c>
      <c r="L4" s="32" t="n">
        <v>0.4166666666666667</v>
      </c>
      <c r="M4" s="17" t="inlineStr">
        <is>
          <t>Écran de démonstration</t>
        </is>
      </c>
      <c r="N4" s="17" t="inlineStr">
        <is>
          <t>Première affectation du profil C</t>
        </is>
      </c>
      <c r="O4" s="21">
        <f>IF(OR(C4="",D4=""),"",IFERROR(ROUND((D4-C4)*1440,0),""))</f>
        <v/>
      </c>
      <c r="P4" s="22">
        <f>IF(A4="","",IF(COUNTBLANK(B4:I4)&gt;0,"INCOMPLET",IF(D4&lt;=C4,"HORAIRE INVALIDE","OK")))</f>
        <v/>
      </c>
      <c r="Q4" s="22">
        <f>IF(OR(A4="",H4="",B4="",C4="",D4=""),"",IF(SUMPRODUCT(($H$2:$H$111=H4)*($B$2:$B$111=B4)*($C$2:$C$111&lt;D4+'Paramètres'!$B$6/1440)*($D$2:$D$111+'Paramètres'!$B$6/1440&gt;C4)*($A$2:$A$111&lt;&gt;A4))&gt;0,"CONFLIT","OK"))</f>
        <v/>
      </c>
      <c r="R4" s="22">
        <f>IF(A4="","",IF(P4&lt;&gt;"OK","À COMPLÉTER",IF(Q4="CONFLIT","CONFLIT",IF(AND(J4&lt;&gt;"Confirmé",K4&lt;&gt;"",K4&lt;='Paramètres'!$B$5),"À RELANCER",""))))</f>
        <v/>
      </c>
    </row>
    <row r="5" ht="30" customHeight="1">
      <c r="A5" s="17" t="inlineStr">
        <is>
          <t>DEMO-004</t>
        </is>
      </c>
      <c r="B5" s="31" t="n">
        <v>46310</v>
      </c>
      <c r="C5" s="32" t="n">
        <v>0.4513888888888889</v>
      </c>
      <c r="D5" s="32" t="n">
        <v>0.4895833333333333</v>
      </c>
      <c r="E5" s="17" t="inlineStr">
        <is>
          <t>Salle démo 2</t>
        </is>
      </c>
      <c r="F5" s="17" t="inlineStr">
        <is>
          <t>Table ronde fictive</t>
        </is>
      </c>
      <c r="G5" s="17" t="inlineStr">
        <is>
          <t>Table ronde</t>
        </is>
      </c>
      <c r="H5" s="17" t="inlineStr">
        <is>
          <t>DÉMO – Profil C</t>
        </is>
      </c>
      <c r="I5" s="17" t="inlineStr">
        <is>
          <t>Intervention</t>
        </is>
      </c>
      <c r="J5" s="20" t="inlineStr">
        <is>
          <t>Contacté</t>
        </is>
      </c>
      <c r="K5" s="31" t="n">
        <v>46285</v>
      </c>
      <c r="L5" s="32" t="n">
        <v>0.4409722222222222</v>
      </c>
      <c r="M5" s="17" t="inlineStr">
        <is>
          <t>Micro de table</t>
        </is>
      </c>
      <c r="N5" s="17" t="inlineStr">
        <is>
          <t>Chevauchement fictif volontaire</t>
        </is>
      </c>
      <c r="O5" s="23">
        <f>IF(OR(C5="",D5=""),"",IFERROR(ROUND((D5-C5)*1440,0),""))</f>
        <v/>
      </c>
      <c r="P5" s="24">
        <f>IF(A5="","",IF(COUNTBLANK(B5:I5)&gt;0,"INCOMPLET",IF(D5&lt;=C5,"HORAIRE INVALIDE","OK")))</f>
        <v/>
      </c>
      <c r="Q5" s="24">
        <f>IF(OR(A5="",H5="",B5="",C5="",D5=""),"",IF(SUMPRODUCT(($H$2:$H$111=H5)*($B$2:$B$111=B5)*($C$2:$C$111&lt;D5+'Paramètres'!$B$6/1440)*($D$2:$D$111+'Paramètres'!$B$6/1440&gt;C5)*($A$2:$A$111&lt;&gt;A5))&gt;0,"CONFLIT","OK"))</f>
        <v/>
      </c>
      <c r="R5" s="24">
        <f>IF(A5="","",IF(P5&lt;&gt;"OK","À COMPLÉTER",IF(Q5="CONFLIT","CONFLIT",IF(AND(J5&lt;&gt;"Confirmé",K5&lt;&gt;"",K5&lt;='Paramètres'!$B$5),"À RELANCER",""))))</f>
        <v/>
      </c>
    </row>
    <row r="6" ht="30" customHeight="1">
      <c r="A6" s="17" t="inlineStr">
        <is>
          <t>DEMO-005</t>
        </is>
      </c>
      <c r="B6" s="31" t="n">
        <v>46310</v>
      </c>
      <c r="C6" s="32" t="n">
        <v>0.5833333333333334</v>
      </c>
      <c r="D6" s="32" t="n">
        <v>0.5625</v>
      </c>
      <c r="E6" s="17" t="inlineStr">
        <is>
          <t>Salle démo 1</t>
        </is>
      </c>
      <c r="F6" s="17" t="inlineStr">
        <is>
          <t>Ouverture fictive</t>
        </is>
      </c>
      <c r="G6" s="17" t="inlineStr">
        <is>
          <t>Intervention courte</t>
        </is>
      </c>
      <c r="H6" s="17" t="inlineStr">
        <is>
          <t>DÉMO – Profil D</t>
        </is>
      </c>
      <c r="I6" s="17" t="inlineStr">
        <is>
          <t>Intervention</t>
        </is>
      </c>
      <c r="J6" s="20" t="inlineStr">
        <is>
          <t>À contacter</t>
        </is>
      </c>
      <c r="K6" s="31" t="n">
        <v>46270</v>
      </c>
      <c r="L6" s="32" t="n">
        <v>0.5694444444444444</v>
      </c>
      <c r="M6" s="17" t="inlineStr">
        <is>
          <t>Pupitre fictif</t>
        </is>
      </c>
      <c r="N6" s="17" t="inlineStr">
        <is>
          <t>Horaire inversé volontaire</t>
        </is>
      </c>
      <c r="O6" s="21">
        <f>IF(OR(C6="",D6=""),"",IFERROR(ROUND((D6-C6)*1440,0),""))</f>
        <v/>
      </c>
      <c r="P6" s="22">
        <f>IF(A6="","",IF(COUNTBLANK(B6:I6)&gt;0,"INCOMPLET",IF(D6&lt;=C6,"HORAIRE INVALIDE","OK")))</f>
        <v/>
      </c>
      <c r="Q6" s="22">
        <f>IF(OR(A6="",H6="",B6="",C6="",D6=""),"",IF(SUMPRODUCT(($H$2:$H$111=H6)*($B$2:$B$111=B6)*($C$2:$C$111&lt;D6+'Paramètres'!$B$6/1440)*($D$2:$D$111+'Paramètres'!$B$6/1440&gt;C6)*($A$2:$A$111&lt;&gt;A6))&gt;0,"CONFLIT","OK"))</f>
        <v/>
      </c>
      <c r="R6" s="22">
        <f>IF(A6="","",IF(P6&lt;&gt;"OK","À COMPLÉTER",IF(Q6="CONFLIT","CONFLIT",IF(AND(J6&lt;&gt;"Confirmé",K6&lt;&gt;"",K6&lt;='Paramètres'!$B$5),"À RELANCER",""))))</f>
        <v/>
      </c>
    </row>
    <row r="7" ht="30" customHeight="1">
      <c r="A7" s="17" t="inlineStr">
        <is>
          <t>DEMO-006</t>
        </is>
      </c>
      <c r="B7" s="31" t="n">
        <v>46310</v>
      </c>
      <c r="C7" s="32" t="n">
        <v>0.625</v>
      </c>
      <c r="D7" s="32" t="n">
        <v>0.65625</v>
      </c>
      <c r="E7" s="17" t="inlineStr">
        <is>
          <t>Atelier démo</t>
        </is>
      </c>
      <c r="F7" s="17" t="inlineStr">
        <is>
          <t>Atelier fictif A</t>
        </is>
      </c>
      <c r="G7" s="17" t="inlineStr">
        <is>
          <t>Atelier</t>
        </is>
      </c>
      <c r="H7" s="17" t="inlineStr">
        <is>
          <t>DÉMO – Profil E</t>
        </is>
      </c>
      <c r="I7" s="17" t="n"/>
      <c r="J7" s="20" t="inlineStr">
        <is>
          <t>Contacté</t>
        </is>
      </c>
      <c r="K7" s="31" t="n">
        <v>46271</v>
      </c>
      <c r="L7" s="32" t="n">
        <v>0.6076388888888888</v>
      </c>
      <c r="M7" s="17" t="inlineStr">
        <is>
          <t>Kit atelier fictif</t>
        </is>
      </c>
      <c r="N7" s="17" t="inlineStr">
        <is>
          <t>Rôle volontairement incomplet</t>
        </is>
      </c>
      <c r="O7" s="23">
        <f>IF(OR(C7="",D7=""),"",IFERROR(ROUND((D7-C7)*1440,0),""))</f>
        <v/>
      </c>
      <c r="P7" s="24">
        <f>IF(A7="","",IF(COUNTBLANK(B7:I7)&gt;0,"INCOMPLET",IF(D7&lt;=C7,"HORAIRE INVALIDE","OK")))</f>
        <v/>
      </c>
      <c r="Q7" s="24">
        <f>IF(OR(A7="",H7="",B7="",C7="",D7=""),"",IF(SUMPRODUCT(($H$2:$H$111=H7)*($B$2:$B$111=B7)*($C$2:$C$111&lt;D7+'Paramètres'!$B$6/1440)*($D$2:$D$111+'Paramètres'!$B$6/1440&gt;C7)*($A$2:$A$111&lt;&gt;A7))&gt;0,"CONFLIT","OK"))</f>
        <v/>
      </c>
      <c r="R7" s="24">
        <f>IF(A7="","",IF(P7&lt;&gt;"OK","À COMPLÉTER",IF(Q7="CONFLIT","CONFLIT",IF(AND(J7&lt;&gt;"Confirmé",K7&lt;&gt;"",K7&lt;='Paramètres'!$B$5),"À RELANCER",""))))</f>
        <v/>
      </c>
    </row>
    <row r="8" ht="30" customHeight="1">
      <c r="A8" s="17" t="inlineStr">
        <is>
          <t>DEMO-007</t>
        </is>
      </c>
      <c r="B8" s="31" t="n">
        <v>46311</v>
      </c>
      <c r="C8" s="32" t="n">
        <v>0.375</v>
      </c>
      <c r="D8" s="32" t="n">
        <v>0.4027777777777778</v>
      </c>
      <c r="E8" s="17" t="inlineStr">
        <is>
          <t>Salle démo 1</t>
        </is>
      </c>
      <c r="F8" s="17" t="inlineStr">
        <is>
          <t>Ouverture fictive</t>
        </is>
      </c>
      <c r="G8" s="17" t="inlineStr">
        <is>
          <t>Conférence</t>
        </is>
      </c>
      <c r="H8" s="17" t="inlineStr">
        <is>
          <t>DÉMO – Profil F</t>
        </is>
      </c>
      <c r="I8" s="17" t="inlineStr">
        <is>
          <t>Animation</t>
        </is>
      </c>
      <c r="J8" s="20" t="inlineStr">
        <is>
          <t>Confirmé</t>
        </is>
      </c>
      <c r="K8" s="31" t="n">
        <v>46290</v>
      </c>
      <c r="L8" s="32" t="n">
        <v>0.3576388888888889</v>
      </c>
      <c r="M8" s="17" t="inlineStr">
        <is>
          <t>Micro de démonstration</t>
        </is>
      </c>
      <c r="N8" s="17" t="inlineStr">
        <is>
          <t>Affectation fictive confirmée</t>
        </is>
      </c>
      <c r="O8" s="21">
        <f>IF(OR(C8="",D8=""),"",IFERROR(ROUND((D8-C8)*1440,0),""))</f>
        <v/>
      </c>
      <c r="P8" s="22">
        <f>IF(A8="","",IF(COUNTBLANK(B8:I8)&gt;0,"INCOMPLET",IF(D8&lt;=C8,"HORAIRE INVALIDE","OK")))</f>
        <v/>
      </c>
      <c r="Q8" s="22">
        <f>IF(OR(A8="",H8="",B8="",C8="",D8=""),"",IF(SUMPRODUCT(($H$2:$H$111=H8)*($B$2:$B$111=B8)*($C$2:$C$111&lt;D8+'Paramètres'!$B$6/1440)*($D$2:$D$111+'Paramètres'!$B$6/1440&gt;C8)*($A$2:$A$111&lt;&gt;A8))&gt;0,"CONFLIT","OK"))</f>
        <v/>
      </c>
      <c r="R8" s="22">
        <f>IF(A8="","",IF(P8&lt;&gt;"OK","À COMPLÉTER",IF(Q8="CONFLIT","CONFLIT",IF(AND(J8&lt;&gt;"Confirmé",K8&lt;&gt;"",K8&lt;='Paramètres'!$B$5),"À RELANCER",""))))</f>
        <v/>
      </c>
    </row>
    <row r="9" ht="30" customHeight="1">
      <c r="A9" s="17" t="inlineStr">
        <is>
          <t>DEMO-008</t>
        </is>
      </c>
      <c r="B9" s="31" t="n">
        <v>46311</v>
      </c>
      <c r="C9" s="32" t="n">
        <v>0.4166666666666667</v>
      </c>
      <c r="D9" s="32" t="n">
        <v>0.4479166666666667</v>
      </c>
      <c r="E9" s="17" t="inlineStr">
        <is>
          <t>Salle démo 2</t>
        </is>
      </c>
      <c r="F9" s="17" t="inlineStr">
        <is>
          <t>Table ronde fictive</t>
        </is>
      </c>
      <c r="G9" s="17" t="inlineStr">
        <is>
          <t>Table ronde</t>
        </is>
      </c>
      <c r="H9" s="17" t="inlineStr">
        <is>
          <t>DÉMO – Profil A</t>
        </is>
      </c>
      <c r="I9" s="17" t="inlineStr">
        <is>
          <t>Intervention</t>
        </is>
      </c>
      <c r="J9" s="20" t="inlineStr">
        <is>
          <t>Indisponible</t>
        </is>
      </c>
      <c r="K9" s="31" t="n"/>
      <c r="L9" s="32" t="n">
        <v>0.4027777777777778</v>
      </c>
      <c r="M9" s="17" t="inlineStr">
        <is>
          <t>Micro de table</t>
        </is>
      </c>
      <c r="N9" s="17" t="inlineStr">
        <is>
          <t>Déplacement à étudier</t>
        </is>
      </c>
      <c r="O9" s="23">
        <f>IF(OR(C9="",D9=""),"",IFERROR(ROUND((D9-C9)*1440,0),""))</f>
        <v/>
      </c>
      <c r="P9" s="24">
        <f>IF(A9="","",IF(COUNTBLANK(B9:I9)&gt;0,"INCOMPLET",IF(D9&lt;=C9,"HORAIRE INVALIDE","OK")))</f>
        <v/>
      </c>
      <c r="Q9" s="24">
        <f>IF(OR(A9="",H9="",B9="",C9="",D9=""),"",IF(SUMPRODUCT(($H$2:$H$111=H9)*($B$2:$B$111=B9)*($C$2:$C$111&lt;D9+'Paramètres'!$B$6/1440)*($D$2:$D$111+'Paramètres'!$B$6/1440&gt;C9)*($A$2:$A$111&lt;&gt;A9))&gt;0,"CONFLIT","OK"))</f>
        <v/>
      </c>
      <c r="R9" s="24">
        <f>IF(A9="","",IF(P9&lt;&gt;"OK","À COMPLÉTER",IF(Q9="CONFLIT","CONFLIT",IF(AND(J9&lt;&gt;"Confirmé",K9&lt;&gt;"",K9&lt;='Paramètres'!$B$5),"À RELANCER",""))))</f>
        <v/>
      </c>
    </row>
    <row r="10" ht="30" customHeight="1">
      <c r="A10" s="17" t="inlineStr">
        <is>
          <t>DEMO-009</t>
        </is>
      </c>
      <c r="B10" s="31" t="n">
        <v>46311</v>
      </c>
      <c r="C10" s="32" t="n">
        <v>0.46875</v>
      </c>
      <c r="D10" s="32" t="n">
        <v>0.5</v>
      </c>
      <c r="E10" s="17" t="inlineStr">
        <is>
          <t>Atelier démo</t>
        </is>
      </c>
      <c r="F10" s="17" t="inlineStr">
        <is>
          <t>Atelier fictif A</t>
        </is>
      </c>
      <c r="G10" s="17" t="inlineStr">
        <is>
          <t>Atelier</t>
        </is>
      </c>
      <c r="H10" s="17" t="inlineStr">
        <is>
          <t>DÉMO – Profil B</t>
        </is>
      </c>
      <c r="I10" s="17" t="inlineStr">
        <is>
          <t>Facilitation</t>
        </is>
      </c>
      <c r="J10" s="20" t="inlineStr">
        <is>
          <t>Annulé</t>
        </is>
      </c>
      <c r="K10" s="31" t="n"/>
      <c r="L10" s="32" t="n">
        <v>0.4548611111111111</v>
      </c>
      <c r="M10" s="17" t="inlineStr">
        <is>
          <t>Écran de démonstration</t>
        </is>
      </c>
      <c r="N10" s="17" t="inlineStr">
        <is>
          <t>Affectation fictive annulée</t>
        </is>
      </c>
      <c r="O10" s="21">
        <f>IF(OR(C10="",D10=""),"",IFERROR(ROUND((D10-C10)*1440,0),""))</f>
        <v/>
      </c>
      <c r="P10" s="22">
        <f>IF(A10="","",IF(COUNTBLANK(B10:I10)&gt;0,"INCOMPLET",IF(D10&lt;=C10,"HORAIRE INVALIDE","OK")))</f>
        <v/>
      </c>
      <c r="Q10" s="22">
        <f>IF(OR(A10="",H10="",B10="",C10="",D10=""),"",IF(SUMPRODUCT(($H$2:$H$111=H10)*($B$2:$B$111=B10)*($C$2:$C$111&lt;D10+'Paramètres'!$B$6/1440)*($D$2:$D$111+'Paramètres'!$B$6/1440&gt;C10)*($A$2:$A$111&lt;&gt;A10))&gt;0,"CONFLIT","OK"))</f>
        <v/>
      </c>
      <c r="R10" s="22">
        <f>IF(A10="","",IF(P10&lt;&gt;"OK","À COMPLÉTER",IF(Q10="CONFLIT","CONFLIT",IF(AND(J10&lt;&gt;"Confirmé",K10&lt;&gt;"",K10&lt;='Paramètres'!$B$5),"À RELANCER",""))))</f>
        <v/>
      </c>
    </row>
    <row r="11" ht="30" customHeight="1">
      <c r="A11" s="17" t="inlineStr">
        <is>
          <t>DEMO-010</t>
        </is>
      </c>
      <c r="B11" s="31" t="n">
        <v>46311</v>
      </c>
      <c r="C11" s="32" t="n">
        <v>0.5833333333333334</v>
      </c>
      <c r="D11" s="32" t="n">
        <v>0.6041666666666666</v>
      </c>
      <c r="E11" s="17" t="inlineStr">
        <is>
          <t>Salle démo 1</t>
        </is>
      </c>
      <c r="F11" s="17" t="inlineStr">
        <is>
          <t>Table ronde fictive</t>
        </is>
      </c>
      <c r="G11" s="17" t="inlineStr">
        <is>
          <t>Intervention courte</t>
        </is>
      </c>
      <c r="H11" s="17" t="inlineStr">
        <is>
          <t>DÉMO – Profil C</t>
        </is>
      </c>
      <c r="I11" s="17" t="inlineStr">
        <is>
          <t>Intervention</t>
        </is>
      </c>
      <c r="J11" s="20" t="inlineStr">
        <is>
          <t>Contacté</t>
        </is>
      </c>
      <c r="K11" s="31" t="n">
        <v>46295</v>
      </c>
      <c r="L11" s="32" t="n">
        <v>0.5694444444444444</v>
      </c>
      <c r="M11" s="17" t="inlineStr">
        <is>
          <t>Micro de démonstration</t>
        </is>
      </c>
      <c r="N11" s="17" t="inlineStr">
        <is>
          <t>Échéance fictive à venir</t>
        </is>
      </c>
      <c r="O11" s="23">
        <f>IF(OR(C11="",D11=""),"",IFERROR(ROUND((D11-C11)*1440,0),""))</f>
        <v/>
      </c>
      <c r="P11" s="24">
        <f>IF(A11="","",IF(COUNTBLANK(B11:I11)&gt;0,"INCOMPLET",IF(D11&lt;=C11,"HORAIRE INVALIDE","OK")))</f>
        <v/>
      </c>
      <c r="Q11" s="24">
        <f>IF(OR(A11="",H11="",B11="",C11="",D11=""),"",IF(SUMPRODUCT(($H$2:$H$111=H11)*($B$2:$B$111=B11)*($C$2:$C$111&lt;D11+'Paramètres'!$B$6/1440)*($D$2:$D$111+'Paramètres'!$B$6/1440&gt;C11)*($A$2:$A$111&lt;&gt;A11))&gt;0,"CONFLIT","OK"))</f>
        <v/>
      </c>
      <c r="R11" s="24">
        <f>IF(A11="","",IF(P11&lt;&gt;"OK","À COMPLÉTER",IF(Q11="CONFLIT","CONFLIT",IF(AND(J11&lt;&gt;"Confirmé",K11&lt;&gt;"",K11&lt;='Paramètres'!$B$5),"À RELANCER",""))))</f>
        <v/>
      </c>
    </row>
    <row r="12" ht="22" customHeight="1">
      <c r="A12" s="17" t="n"/>
      <c r="B12" s="31" t="n"/>
      <c r="C12" s="32" t="n"/>
      <c r="D12" s="32" t="n"/>
      <c r="E12" s="17" t="n"/>
      <c r="F12" s="17" t="n"/>
      <c r="G12" s="17" t="n"/>
      <c r="H12" s="17" t="n"/>
      <c r="I12" s="17" t="n"/>
      <c r="J12" s="20" t="n"/>
      <c r="K12" s="31" t="n"/>
      <c r="L12" s="32" t="n"/>
      <c r="M12" s="17" t="n"/>
      <c r="N12" s="17" t="n"/>
      <c r="O12" s="21">
        <f>IF(OR(C12="",D12=""),"",IFERROR(ROUND((D12-C12)*1440,0),""))</f>
        <v/>
      </c>
      <c r="P12" s="22">
        <f>IF(A12="","",IF(COUNTBLANK(B12:I12)&gt;0,"INCOMPLET",IF(D12&lt;=C12,"HORAIRE INVALIDE","OK")))</f>
        <v/>
      </c>
      <c r="Q12" s="22">
        <f>IF(OR(A12="",H12="",B12="",C12="",D12=""),"",IF(SUMPRODUCT(($H$2:$H$111=H12)*($B$2:$B$111=B12)*($C$2:$C$111&lt;D12+'Paramètres'!$B$6/1440)*($D$2:$D$111+'Paramètres'!$B$6/1440&gt;C12)*($A$2:$A$111&lt;&gt;A12))&gt;0,"CONFLIT","OK"))</f>
        <v/>
      </c>
      <c r="R12" s="22">
        <f>IF(A12="","",IF(P12&lt;&gt;"OK","À COMPLÉTER",IF(Q12="CONFLIT","CONFLIT",IF(AND(J12&lt;&gt;"Confirmé",K12&lt;&gt;"",K12&lt;='Paramètres'!$B$5),"À RELANCER",""))))</f>
        <v/>
      </c>
    </row>
    <row r="13" ht="22" customHeight="1">
      <c r="A13" s="17" t="n"/>
      <c r="B13" s="31" t="n"/>
      <c r="C13" s="32" t="n"/>
      <c r="D13" s="32" t="n"/>
      <c r="E13" s="17" t="n"/>
      <c r="F13" s="17" t="n"/>
      <c r="G13" s="17" t="n"/>
      <c r="H13" s="17" t="n"/>
      <c r="I13" s="17" t="n"/>
      <c r="J13" s="20" t="n"/>
      <c r="K13" s="31" t="n"/>
      <c r="L13" s="32" t="n"/>
      <c r="M13" s="17" t="n"/>
      <c r="N13" s="17" t="n"/>
      <c r="O13" s="23">
        <f>IF(OR(C13="",D13=""),"",IFERROR(ROUND((D13-C13)*1440,0),""))</f>
        <v/>
      </c>
      <c r="P13" s="24">
        <f>IF(A13="","",IF(COUNTBLANK(B13:I13)&gt;0,"INCOMPLET",IF(D13&lt;=C13,"HORAIRE INVALIDE","OK")))</f>
        <v/>
      </c>
      <c r="Q13" s="24">
        <f>IF(OR(A13="",H13="",B13="",C13="",D13=""),"",IF(SUMPRODUCT(($H$2:$H$111=H13)*($B$2:$B$111=B13)*($C$2:$C$111&lt;D13+'Paramètres'!$B$6/1440)*($D$2:$D$111+'Paramètres'!$B$6/1440&gt;C13)*($A$2:$A$111&lt;&gt;A13))&gt;0,"CONFLIT","OK"))</f>
        <v/>
      </c>
      <c r="R13" s="24">
        <f>IF(A13="","",IF(P13&lt;&gt;"OK","À COMPLÉTER",IF(Q13="CONFLIT","CONFLIT",IF(AND(J13&lt;&gt;"Confirmé",K13&lt;&gt;"",K13&lt;='Paramètres'!$B$5),"À RELANCER",""))))</f>
        <v/>
      </c>
    </row>
    <row r="14" ht="22" customHeight="1">
      <c r="A14" s="17" t="n"/>
      <c r="B14" s="31" t="n"/>
      <c r="C14" s="32" t="n"/>
      <c r="D14" s="32" t="n"/>
      <c r="E14" s="17" t="n"/>
      <c r="F14" s="17" t="n"/>
      <c r="G14" s="17" t="n"/>
      <c r="H14" s="17" t="n"/>
      <c r="I14" s="17" t="n"/>
      <c r="J14" s="20" t="n"/>
      <c r="K14" s="31" t="n"/>
      <c r="L14" s="32" t="n"/>
      <c r="M14" s="17" t="n"/>
      <c r="N14" s="17" t="n"/>
      <c r="O14" s="21">
        <f>IF(OR(C14="",D14=""),"",IFERROR(ROUND((D14-C14)*1440,0),""))</f>
        <v/>
      </c>
      <c r="P14" s="22">
        <f>IF(A14="","",IF(COUNTBLANK(B14:I14)&gt;0,"INCOMPLET",IF(D14&lt;=C14,"HORAIRE INVALIDE","OK")))</f>
        <v/>
      </c>
      <c r="Q14" s="22">
        <f>IF(OR(A14="",H14="",B14="",C14="",D14=""),"",IF(SUMPRODUCT(($H$2:$H$111=H14)*($B$2:$B$111=B14)*($C$2:$C$111&lt;D14+'Paramètres'!$B$6/1440)*($D$2:$D$111+'Paramètres'!$B$6/1440&gt;C14)*($A$2:$A$111&lt;&gt;A14))&gt;0,"CONFLIT","OK"))</f>
        <v/>
      </c>
      <c r="R14" s="22">
        <f>IF(A14="","",IF(P14&lt;&gt;"OK","À COMPLÉTER",IF(Q14="CONFLIT","CONFLIT",IF(AND(J14&lt;&gt;"Confirmé",K14&lt;&gt;"",K14&lt;='Paramètres'!$B$5),"À RELANCER",""))))</f>
        <v/>
      </c>
    </row>
    <row r="15" ht="22" customHeight="1">
      <c r="A15" s="17" t="n"/>
      <c r="B15" s="31" t="n"/>
      <c r="C15" s="32" t="n"/>
      <c r="D15" s="32" t="n"/>
      <c r="E15" s="17" t="n"/>
      <c r="F15" s="17" t="n"/>
      <c r="G15" s="17" t="n"/>
      <c r="H15" s="17" t="n"/>
      <c r="I15" s="17" t="n"/>
      <c r="J15" s="20" t="n"/>
      <c r="K15" s="31" t="n"/>
      <c r="L15" s="32" t="n"/>
      <c r="M15" s="17" t="n"/>
      <c r="N15" s="17" t="n"/>
      <c r="O15" s="23">
        <f>IF(OR(C15="",D15=""),"",IFERROR(ROUND((D15-C15)*1440,0),""))</f>
        <v/>
      </c>
      <c r="P15" s="24">
        <f>IF(A15="","",IF(COUNTBLANK(B15:I15)&gt;0,"INCOMPLET",IF(D15&lt;=C15,"HORAIRE INVALIDE","OK")))</f>
        <v/>
      </c>
      <c r="Q15" s="24">
        <f>IF(OR(A15="",H15="",B15="",C15="",D15=""),"",IF(SUMPRODUCT(($H$2:$H$111=H15)*($B$2:$B$111=B15)*($C$2:$C$111&lt;D15+'Paramètres'!$B$6/1440)*($D$2:$D$111+'Paramètres'!$B$6/1440&gt;C15)*($A$2:$A$111&lt;&gt;A15))&gt;0,"CONFLIT","OK"))</f>
        <v/>
      </c>
      <c r="R15" s="24">
        <f>IF(A15="","",IF(P15&lt;&gt;"OK","À COMPLÉTER",IF(Q15="CONFLIT","CONFLIT",IF(AND(J15&lt;&gt;"Confirmé",K15&lt;&gt;"",K15&lt;='Paramètres'!$B$5),"À RELANCER",""))))</f>
        <v/>
      </c>
    </row>
    <row r="16" ht="22" customHeight="1">
      <c r="A16" s="17" t="n"/>
      <c r="B16" s="31" t="n"/>
      <c r="C16" s="32" t="n"/>
      <c r="D16" s="32" t="n"/>
      <c r="E16" s="17" t="n"/>
      <c r="F16" s="17" t="n"/>
      <c r="G16" s="17" t="n"/>
      <c r="H16" s="17" t="n"/>
      <c r="I16" s="17" t="n"/>
      <c r="J16" s="20" t="n"/>
      <c r="K16" s="31" t="n"/>
      <c r="L16" s="32" t="n"/>
      <c r="M16" s="17" t="n"/>
      <c r="N16" s="17" t="n"/>
      <c r="O16" s="21">
        <f>IF(OR(C16="",D16=""),"",IFERROR(ROUND((D16-C16)*1440,0),""))</f>
        <v/>
      </c>
      <c r="P16" s="22">
        <f>IF(A16="","",IF(COUNTBLANK(B16:I16)&gt;0,"INCOMPLET",IF(D16&lt;=C16,"HORAIRE INVALIDE","OK")))</f>
        <v/>
      </c>
      <c r="Q16" s="22">
        <f>IF(OR(A16="",H16="",B16="",C16="",D16=""),"",IF(SUMPRODUCT(($H$2:$H$111=H16)*($B$2:$B$111=B16)*($C$2:$C$111&lt;D16+'Paramètres'!$B$6/1440)*($D$2:$D$111+'Paramètres'!$B$6/1440&gt;C16)*($A$2:$A$111&lt;&gt;A16))&gt;0,"CONFLIT","OK"))</f>
        <v/>
      </c>
      <c r="R16" s="22">
        <f>IF(A16="","",IF(P16&lt;&gt;"OK","À COMPLÉTER",IF(Q16="CONFLIT","CONFLIT",IF(AND(J16&lt;&gt;"Confirmé",K16&lt;&gt;"",K16&lt;='Paramètres'!$B$5),"À RELANCER",""))))</f>
        <v/>
      </c>
    </row>
    <row r="17" ht="22" customHeight="1">
      <c r="A17" s="17" t="n"/>
      <c r="B17" s="31" t="n"/>
      <c r="C17" s="32" t="n"/>
      <c r="D17" s="32" t="n"/>
      <c r="E17" s="17" t="n"/>
      <c r="F17" s="17" t="n"/>
      <c r="G17" s="17" t="n"/>
      <c r="H17" s="17" t="n"/>
      <c r="I17" s="17" t="n"/>
      <c r="J17" s="20" t="n"/>
      <c r="K17" s="31" t="n"/>
      <c r="L17" s="32" t="n"/>
      <c r="M17" s="17" t="n"/>
      <c r="N17" s="17" t="n"/>
      <c r="O17" s="23">
        <f>IF(OR(C17="",D17=""),"",IFERROR(ROUND((D17-C17)*1440,0),""))</f>
        <v/>
      </c>
      <c r="P17" s="24">
        <f>IF(A17="","",IF(COUNTBLANK(B17:I17)&gt;0,"INCOMPLET",IF(D17&lt;=C17,"HORAIRE INVALIDE","OK")))</f>
        <v/>
      </c>
      <c r="Q17" s="24">
        <f>IF(OR(A17="",H17="",B17="",C17="",D17=""),"",IF(SUMPRODUCT(($H$2:$H$111=H17)*($B$2:$B$111=B17)*($C$2:$C$111&lt;D17+'Paramètres'!$B$6/1440)*($D$2:$D$111+'Paramètres'!$B$6/1440&gt;C17)*($A$2:$A$111&lt;&gt;A17))&gt;0,"CONFLIT","OK"))</f>
        <v/>
      </c>
      <c r="R17" s="24">
        <f>IF(A17="","",IF(P17&lt;&gt;"OK","À COMPLÉTER",IF(Q17="CONFLIT","CONFLIT",IF(AND(J17&lt;&gt;"Confirmé",K17&lt;&gt;"",K17&lt;='Paramètres'!$B$5),"À RELANCER",""))))</f>
        <v/>
      </c>
    </row>
    <row r="18" ht="22" customHeight="1">
      <c r="A18" s="17" t="n"/>
      <c r="B18" s="31" t="n"/>
      <c r="C18" s="32" t="n"/>
      <c r="D18" s="32" t="n"/>
      <c r="E18" s="17" t="n"/>
      <c r="F18" s="17" t="n"/>
      <c r="G18" s="17" t="n"/>
      <c r="H18" s="17" t="n"/>
      <c r="I18" s="17" t="n"/>
      <c r="J18" s="20" t="n"/>
      <c r="K18" s="31" t="n"/>
      <c r="L18" s="32" t="n"/>
      <c r="M18" s="17" t="n"/>
      <c r="N18" s="17" t="n"/>
      <c r="O18" s="21">
        <f>IF(OR(C18="",D18=""),"",IFERROR(ROUND((D18-C18)*1440,0),""))</f>
        <v/>
      </c>
      <c r="P18" s="22">
        <f>IF(A18="","",IF(COUNTBLANK(B18:I18)&gt;0,"INCOMPLET",IF(D18&lt;=C18,"HORAIRE INVALIDE","OK")))</f>
        <v/>
      </c>
      <c r="Q18" s="22">
        <f>IF(OR(A18="",H18="",B18="",C18="",D18=""),"",IF(SUMPRODUCT(($H$2:$H$111=H18)*($B$2:$B$111=B18)*($C$2:$C$111&lt;D18+'Paramètres'!$B$6/1440)*($D$2:$D$111+'Paramètres'!$B$6/1440&gt;C18)*($A$2:$A$111&lt;&gt;A18))&gt;0,"CONFLIT","OK"))</f>
        <v/>
      </c>
      <c r="R18" s="22">
        <f>IF(A18="","",IF(P18&lt;&gt;"OK","À COMPLÉTER",IF(Q18="CONFLIT","CONFLIT",IF(AND(J18&lt;&gt;"Confirmé",K18&lt;&gt;"",K18&lt;='Paramètres'!$B$5),"À RELANCER",""))))</f>
        <v/>
      </c>
    </row>
    <row r="19" ht="22" customHeight="1">
      <c r="A19" s="17" t="n"/>
      <c r="B19" s="31" t="n"/>
      <c r="C19" s="32" t="n"/>
      <c r="D19" s="32" t="n"/>
      <c r="E19" s="17" t="n"/>
      <c r="F19" s="17" t="n"/>
      <c r="G19" s="17" t="n"/>
      <c r="H19" s="17" t="n"/>
      <c r="I19" s="17" t="n"/>
      <c r="J19" s="20" t="n"/>
      <c r="K19" s="31" t="n"/>
      <c r="L19" s="32" t="n"/>
      <c r="M19" s="17" t="n"/>
      <c r="N19" s="17" t="n"/>
      <c r="O19" s="23">
        <f>IF(OR(C19="",D19=""),"",IFERROR(ROUND((D19-C19)*1440,0),""))</f>
        <v/>
      </c>
      <c r="P19" s="24">
        <f>IF(A19="","",IF(COUNTBLANK(B19:I19)&gt;0,"INCOMPLET",IF(D19&lt;=C19,"HORAIRE INVALIDE","OK")))</f>
        <v/>
      </c>
      <c r="Q19" s="24">
        <f>IF(OR(A19="",H19="",B19="",C19="",D19=""),"",IF(SUMPRODUCT(($H$2:$H$111=H19)*($B$2:$B$111=B19)*($C$2:$C$111&lt;D19+'Paramètres'!$B$6/1440)*($D$2:$D$111+'Paramètres'!$B$6/1440&gt;C19)*($A$2:$A$111&lt;&gt;A19))&gt;0,"CONFLIT","OK"))</f>
        <v/>
      </c>
      <c r="R19" s="24">
        <f>IF(A19="","",IF(P19&lt;&gt;"OK","À COMPLÉTER",IF(Q19="CONFLIT","CONFLIT",IF(AND(J19&lt;&gt;"Confirmé",K19&lt;&gt;"",K19&lt;='Paramètres'!$B$5),"À RELANCER",""))))</f>
        <v/>
      </c>
    </row>
    <row r="20" ht="22" customHeight="1">
      <c r="A20" s="17" t="n"/>
      <c r="B20" s="31" t="n"/>
      <c r="C20" s="32" t="n"/>
      <c r="D20" s="32" t="n"/>
      <c r="E20" s="17" t="n"/>
      <c r="F20" s="17" t="n"/>
      <c r="G20" s="17" t="n"/>
      <c r="H20" s="17" t="n"/>
      <c r="I20" s="17" t="n"/>
      <c r="J20" s="20" t="n"/>
      <c r="K20" s="31" t="n"/>
      <c r="L20" s="32" t="n"/>
      <c r="M20" s="17" t="n"/>
      <c r="N20" s="17" t="n"/>
      <c r="O20" s="21">
        <f>IF(OR(C20="",D20=""),"",IFERROR(ROUND((D20-C20)*1440,0),""))</f>
        <v/>
      </c>
      <c r="P20" s="22">
        <f>IF(A20="","",IF(COUNTBLANK(B20:I20)&gt;0,"INCOMPLET",IF(D20&lt;=C20,"HORAIRE INVALIDE","OK")))</f>
        <v/>
      </c>
      <c r="Q20" s="22">
        <f>IF(OR(A20="",H20="",B20="",C20="",D20=""),"",IF(SUMPRODUCT(($H$2:$H$111=H20)*($B$2:$B$111=B20)*($C$2:$C$111&lt;D20+'Paramètres'!$B$6/1440)*($D$2:$D$111+'Paramètres'!$B$6/1440&gt;C20)*($A$2:$A$111&lt;&gt;A20))&gt;0,"CONFLIT","OK"))</f>
        <v/>
      </c>
      <c r="R20" s="22">
        <f>IF(A20="","",IF(P20&lt;&gt;"OK","À COMPLÉTER",IF(Q20="CONFLIT","CONFLIT",IF(AND(J20&lt;&gt;"Confirmé",K20&lt;&gt;"",K20&lt;='Paramètres'!$B$5),"À RELANCER",""))))</f>
        <v/>
      </c>
    </row>
    <row r="21" ht="22" customHeight="1">
      <c r="A21" s="17" t="n"/>
      <c r="B21" s="31" t="n"/>
      <c r="C21" s="32" t="n"/>
      <c r="D21" s="32" t="n"/>
      <c r="E21" s="17" t="n"/>
      <c r="F21" s="17" t="n"/>
      <c r="G21" s="17" t="n"/>
      <c r="H21" s="17" t="n"/>
      <c r="I21" s="17" t="n"/>
      <c r="J21" s="20" t="n"/>
      <c r="K21" s="31" t="n"/>
      <c r="L21" s="32" t="n"/>
      <c r="M21" s="17" t="n"/>
      <c r="N21" s="17" t="n"/>
      <c r="O21" s="23">
        <f>IF(OR(C21="",D21=""),"",IFERROR(ROUND((D21-C21)*1440,0),""))</f>
        <v/>
      </c>
      <c r="P21" s="24">
        <f>IF(A21="","",IF(COUNTBLANK(B21:I21)&gt;0,"INCOMPLET",IF(D21&lt;=C21,"HORAIRE INVALIDE","OK")))</f>
        <v/>
      </c>
      <c r="Q21" s="24">
        <f>IF(OR(A21="",H21="",B21="",C21="",D21=""),"",IF(SUMPRODUCT(($H$2:$H$111=H21)*($B$2:$B$111=B21)*($C$2:$C$111&lt;D21+'Paramètres'!$B$6/1440)*($D$2:$D$111+'Paramètres'!$B$6/1440&gt;C21)*($A$2:$A$111&lt;&gt;A21))&gt;0,"CONFLIT","OK"))</f>
        <v/>
      </c>
      <c r="R21" s="24">
        <f>IF(A21="","",IF(P21&lt;&gt;"OK","À COMPLÉTER",IF(Q21="CONFLIT","CONFLIT",IF(AND(J21&lt;&gt;"Confirmé",K21&lt;&gt;"",K21&lt;='Paramètres'!$B$5),"À RELANCER",""))))</f>
        <v/>
      </c>
    </row>
    <row r="22" ht="22" customHeight="1">
      <c r="A22" s="17" t="n"/>
      <c r="B22" s="31" t="n"/>
      <c r="C22" s="32" t="n"/>
      <c r="D22" s="32" t="n"/>
      <c r="E22" s="17" t="n"/>
      <c r="F22" s="17" t="n"/>
      <c r="G22" s="17" t="n"/>
      <c r="H22" s="17" t="n"/>
      <c r="I22" s="17" t="n"/>
      <c r="J22" s="20" t="n"/>
      <c r="K22" s="31" t="n"/>
      <c r="L22" s="32" t="n"/>
      <c r="M22" s="17" t="n"/>
      <c r="N22" s="17" t="n"/>
      <c r="O22" s="21">
        <f>IF(OR(C22="",D22=""),"",IFERROR(ROUND((D22-C22)*1440,0),""))</f>
        <v/>
      </c>
      <c r="P22" s="22">
        <f>IF(A22="","",IF(COUNTBLANK(B22:I22)&gt;0,"INCOMPLET",IF(D22&lt;=C22,"HORAIRE INVALIDE","OK")))</f>
        <v/>
      </c>
      <c r="Q22" s="22">
        <f>IF(OR(A22="",H22="",B22="",C22="",D22=""),"",IF(SUMPRODUCT(($H$2:$H$111=H22)*($B$2:$B$111=B22)*($C$2:$C$111&lt;D22+'Paramètres'!$B$6/1440)*($D$2:$D$111+'Paramètres'!$B$6/1440&gt;C22)*($A$2:$A$111&lt;&gt;A22))&gt;0,"CONFLIT","OK"))</f>
        <v/>
      </c>
      <c r="R22" s="22">
        <f>IF(A22="","",IF(P22&lt;&gt;"OK","À COMPLÉTER",IF(Q22="CONFLIT","CONFLIT",IF(AND(J22&lt;&gt;"Confirmé",K22&lt;&gt;"",K22&lt;='Paramètres'!$B$5),"À RELANCER",""))))</f>
        <v/>
      </c>
    </row>
    <row r="23" ht="22" customHeight="1">
      <c r="A23" s="17" t="n"/>
      <c r="B23" s="31" t="n"/>
      <c r="C23" s="32" t="n"/>
      <c r="D23" s="32" t="n"/>
      <c r="E23" s="17" t="n"/>
      <c r="F23" s="17" t="n"/>
      <c r="G23" s="17" t="n"/>
      <c r="H23" s="17" t="n"/>
      <c r="I23" s="17" t="n"/>
      <c r="J23" s="20" t="n"/>
      <c r="K23" s="31" t="n"/>
      <c r="L23" s="32" t="n"/>
      <c r="M23" s="17" t="n"/>
      <c r="N23" s="17" t="n"/>
      <c r="O23" s="23">
        <f>IF(OR(C23="",D23=""),"",IFERROR(ROUND((D23-C23)*1440,0),""))</f>
        <v/>
      </c>
      <c r="P23" s="24">
        <f>IF(A23="","",IF(COUNTBLANK(B23:I23)&gt;0,"INCOMPLET",IF(D23&lt;=C23,"HORAIRE INVALIDE","OK")))</f>
        <v/>
      </c>
      <c r="Q23" s="24">
        <f>IF(OR(A23="",H23="",B23="",C23="",D23=""),"",IF(SUMPRODUCT(($H$2:$H$111=H23)*($B$2:$B$111=B23)*($C$2:$C$111&lt;D23+'Paramètres'!$B$6/1440)*($D$2:$D$111+'Paramètres'!$B$6/1440&gt;C23)*($A$2:$A$111&lt;&gt;A23))&gt;0,"CONFLIT","OK"))</f>
        <v/>
      </c>
      <c r="R23" s="24">
        <f>IF(A23="","",IF(P23&lt;&gt;"OK","À COMPLÉTER",IF(Q23="CONFLIT","CONFLIT",IF(AND(J23&lt;&gt;"Confirmé",K23&lt;&gt;"",K23&lt;='Paramètres'!$B$5),"À RELANCER",""))))</f>
        <v/>
      </c>
    </row>
    <row r="24" ht="22" customHeight="1">
      <c r="A24" s="17" t="n"/>
      <c r="B24" s="31" t="n"/>
      <c r="C24" s="32" t="n"/>
      <c r="D24" s="32" t="n"/>
      <c r="E24" s="17" t="n"/>
      <c r="F24" s="17" t="n"/>
      <c r="G24" s="17" t="n"/>
      <c r="H24" s="17" t="n"/>
      <c r="I24" s="17" t="n"/>
      <c r="J24" s="20" t="n"/>
      <c r="K24" s="31" t="n"/>
      <c r="L24" s="32" t="n"/>
      <c r="M24" s="17" t="n"/>
      <c r="N24" s="17" t="n"/>
      <c r="O24" s="21">
        <f>IF(OR(C24="",D24=""),"",IFERROR(ROUND((D24-C24)*1440,0),""))</f>
        <v/>
      </c>
      <c r="P24" s="22">
        <f>IF(A24="","",IF(COUNTBLANK(B24:I24)&gt;0,"INCOMPLET",IF(D24&lt;=C24,"HORAIRE INVALIDE","OK")))</f>
        <v/>
      </c>
      <c r="Q24" s="22">
        <f>IF(OR(A24="",H24="",B24="",C24="",D24=""),"",IF(SUMPRODUCT(($H$2:$H$111=H24)*($B$2:$B$111=B24)*($C$2:$C$111&lt;D24+'Paramètres'!$B$6/1440)*($D$2:$D$111+'Paramètres'!$B$6/1440&gt;C24)*($A$2:$A$111&lt;&gt;A24))&gt;0,"CONFLIT","OK"))</f>
        <v/>
      </c>
      <c r="R24" s="22">
        <f>IF(A24="","",IF(P24&lt;&gt;"OK","À COMPLÉTER",IF(Q24="CONFLIT","CONFLIT",IF(AND(J24&lt;&gt;"Confirmé",K24&lt;&gt;"",K24&lt;='Paramètres'!$B$5),"À RELANCER",""))))</f>
        <v/>
      </c>
    </row>
    <row r="25" ht="22" customHeight="1">
      <c r="A25" s="17" t="n"/>
      <c r="B25" s="31" t="n"/>
      <c r="C25" s="32" t="n"/>
      <c r="D25" s="32" t="n"/>
      <c r="E25" s="17" t="n"/>
      <c r="F25" s="17" t="n"/>
      <c r="G25" s="17" t="n"/>
      <c r="H25" s="17" t="n"/>
      <c r="I25" s="17" t="n"/>
      <c r="J25" s="20" t="n"/>
      <c r="K25" s="31" t="n"/>
      <c r="L25" s="32" t="n"/>
      <c r="M25" s="17" t="n"/>
      <c r="N25" s="17" t="n"/>
      <c r="O25" s="23">
        <f>IF(OR(C25="",D25=""),"",IFERROR(ROUND((D25-C25)*1440,0),""))</f>
        <v/>
      </c>
      <c r="P25" s="24">
        <f>IF(A25="","",IF(COUNTBLANK(B25:I25)&gt;0,"INCOMPLET",IF(D25&lt;=C25,"HORAIRE INVALIDE","OK")))</f>
        <v/>
      </c>
      <c r="Q25" s="24">
        <f>IF(OR(A25="",H25="",B25="",C25="",D25=""),"",IF(SUMPRODUCT(($H$2:$H$111=H25)*($B$2:$B$111=B25)*($C$2:$C$111&lt;D25+'Paramètres'!$B$6/1440)*($D$2:$D$111+'Paramètres'!$B$6/1440&gt;C25)*($A$2:$A$111&lt;&gt;A25))&gt;0,"CONFLIT","OK"))</f>
        <v/>
      </c>
      <c r="R25" s="24">
        <f>IF(A25="","",IF(P25&lt;&gt;"OK","À COMPLÉTER",IF(Q25="CONFLIT","CONFLIT",IF(AND(J25&lt;&gt;"Confirmé",K25&lt;&gt;"",K25&lt;='Paramètres'!$B$5),"À RELANCER",""))))</f>
        <v/>
      </c>
    </row>
    <row r="26" ht="22" customHeight="1">
      <c r="A26" s="17" t="n"/>
      <c r="B26" s="31" t="n"/>
      <c r="C26" s="32" t="n"/>
      <c r="D26" s="32" t="n"/>
      <c r="E26" s="17" t="n"/>
      <c r="F26" s="17" t="n"/>
      <c r="G26" s="17" t="n"/>
      <c r="H26" s="17" t="n"/>
      <c r="I26" s="17" t="n"/>
      <c r="J26" s="20" t="n"/>
      <c r="K26" s="31" t="n"/>
      <c r="L26" s="32" t="n"/>
      <c r="M26" s="17" t="n"/>
      <c r="N26" s="17" t="n"/>
      <c r="O26" s="21">
        <f>IF(OR(C26="",D26=""),"",IFERROR(ROUND((D26-C26)*1440,0),""))</f>
        <v/>
      </c>
      <c r="P26" s="22">
        <f>IF(A26="","",IF(COUNTBLANK(B26:I26)&gt;0,"INCOMPLET",IF(D26&lt;=C26,"HORAIRE INVALIDE","OK")))</f>
        <v/>
      </c>
      <c r="Q26" s="22">
        <f>IF(OR(A26="",H26="",B26="",C26="",D26=""),"",IF(SUMPRODUCT(($H$2:$H$111=H26)*($B$2:$B$111=B26)*($C$2:$C$111&lt;D26+'Paramètres'!$B$6/1440)*($D$2:$D$111+'Paramètres'!$B$6/1440&gt;C26)*($A$2:$A$111&lt;&gt;A26))&gt;0,"CONFLIT","OK"))</f>
        <v/>
      </c>
      <c r="R26" s="22">
        <f>IF(A26="","",IF(P26&lt;&gt;"OK","À COMPLÉTER",IF(Q26="CONFLIT","CONFLIT",IF(AND(J26&lt;&gt;"Confirmé",K26&lt;&gt;"",K26&lt;='Paramètres'!$B$5),"À RELANCER",""))))</f>
        <v/>
      </c>
    </row>
    <row r="27" ht="22" customHeight="1">
      <c r="A27" s="17" t="n"/>
      <c r="B27" s="31" t="n"/>
      <c r="C27" s="32" t="n"/>
      <c r="D27" s="32" t="n"/>
      <c r="E27" s="17" t="n"/>
      <c r="F27" s="17" t="n"/>
      <c r="G27" s="17" t="n"/>
      <c r="H27" s="17" t="n"/>
      <c r="I27" s="17" t="n"/>
      <c r="J27" s="20" t="n"/>
      <c r="K27" s="31" t="n"/>
      <c r="L27" s="32" t="n"/>
      <c r="M27" s="17" t="n"/>
      <c r="N27" s="17" t="n"/>
      <c r="O27" s="23">
        <f>IF(OR(C27="",D27=""),"",IFERROR(ROUND((D27-C27)*1440,0),""))</f>
        <v/>
      </c>
      <c r="P27" s="24">
        <f>IF(A27="","",IF(COUNTBLANK(B27:I27)&gt;0,"INCOMPLET",IF(D27&lt;=C27,"HORAIRE INVALIDE","OK")))</f>
        <v/>
      </c>
      <c r="Q27" s="24">
        <f>IF(OR(A27="",H27="",B27="",C27="",D27=""),"",IF(SUMPRODUCT(($H$2:$H$111=H27)*($B$2:$B$111=B27)*($C$2:$C$111&lt;D27+'Paramètres'!$B$6/1440)*($D$2:$D$111+'Paramètres'!$B$6/1440&gt;C27)*($A$2:$A$111&lt;&gt;A27))&gt;0,"CONFLIT","OK"))</f>
        <v/>
      </c>
      <c r="R27" s="24">
        <f>IF(A27="","",IF(P27&lt;&gt;"OK","À COMPLÉTER",IF(Q27="CONFLIT","CONFLIT",IF(AND(J27&lt;&gt;"Confirmé",K27&lt;&gt;"",K27&lt;='Paramètres'!$B$5),"À RELANCER",""))))</f>
        <v/>
      </c>
    </row>
    <row r="28" ht="22" customHeight="1">
      <c r="A28" s="17" t="n"/>
      <c r="B28" s="31" t="n"/>
      <c r="C28" s="32" t="n"/>
      <c r="D28" s="32" t="n"/>
      <c r="E28" s="17" t="n"/>
      <c r="F28" s="17" t="n"/>
      <c r="G28" s="17" t="n"/>
      <c r="H28" s="17" t="n"/>
      <c r="I28" s="17" t="n"/>
      <c r="J28" s="20" t="n"/>
      <c r="K28" s="31" t="n"/>
      <c r="L28" s="32" t="n"/>
      <c r="M28" s="17" t="n"/>
      <c r="N28" s="17" t="n"/>
      <c r="O28" s="21">
        <f>IF(OR(C28="",D28=""),"",IFERROR(ROUND((D28-C28)*1440,0),""))</f>
        <v/>
      </c>
      <c r="P28" s="22">
        <f>IF(A28="","",IF(COUNTBLANK(B28:I28)&gt;0,"INCOMPLET",IF(D28&lt;=C28,"HORAIRE INVALIDE","OK")))</f>
        <v/>
      </c>
      <c r="Q28" s="22">
        <f>IF(OR(A28="",H28="",B28="",C28="",D28=""),"",IF(SUMPRODUCT(($H$2:$H$111=H28)*($B$2:$B$111=B28)*($C$2:$C$111&lt;D28+'Paramètres'!$B$6/1440)*($D$2:$D$111+'Paramètres'!$B$6/1440&gt;C28)*($A$2:$A$111&lt;&gt;A28))&gt;0,"CONFLIT","OK"))</f>
        <v/>
      </c>
      <c r="R28" s="22">
        <f>IF(A28="","",IF(P28&lt;&gt;"OK","À COMPLÉTER",IF(Q28="CONFLIT","CONFLIT",IF(AND(J28&lt;&gt;"Confirmé",K28&lt;&gt;"",K28&lt;='Paramètres'!$B$5),"À RELANCER",""))))</f>
        <v/>
      </c>
    </row>
    <row r="29" ht="22" customHeight="1">
      <c r="A29" s="17" t="n"/>
      <c r="B29" s="31" t="n"/>
      <c r="C29" s="32" t="n"/>
      <c r="D29" s="32" t="n"/>
      <c r="E29" s="17" t="n"/>
      <c r="F29" s="17" t="n"/>
      <c r="G29" s="17" t="n"/>
      <c r="H29" s="17" t="n"/>
      <c r="I29" s="17" t="n"/>
      <c r="J29" s="20" t="n"/>
      <c r="K29" s="31" t="n"/>
      <c r="L29" s="32" t="n"/>
      <c r="M29" s="17" t="n"/>
      <c r="N29" s="17" t="n"/>
      <c r="O29" s="23">
        <f>IF(OR(C29="",D29=""),"",IFERROR(ROUND((D29-C29)*1440,0),""))</f>
        <v/>
      </c>
      <c r="P29" s="24">
        <f>IF(A29="","",IF(COUNTBLANK(B29:I29)&gt;0,"INCOMPLET",IF(D29&lt;=C29,"HORAIRE INVALIDE","OK")))</f>
        <v/>
      </c>
      <c r="Q29" s="24">
        <f>IF(OR(A29="",H29="",B29="",C29="",D29=""),"",IF(SUMPRODUCT(($H$2:$H$111=H29)*($B$2:$B$111=B29)*($C$2:$C$111&lt;D29+'Paramètres'!$B$6/1440)*($D$2:$D$111+'Paramètres'!$B$6/1440&gt;C29)*($A$2:$A$111&lt;&gt;A29))&gt;0,"CONFLIT","OK"))</f>
        <v/>
      </c>
      <c r="R29" s="24">
        <f>IF(A29="","",IF(P29&lt;&gt;"OK","À COMPLÉTER",IF(Q29="CONFLIT","CONFLIT",IF(AND(J29&lt;&gt;"Confirmé",K29&lt;&gt;"",K29&lt;='Paramètres'!$B$5),"À RELANCER",""))))</f>
        <v/>
      </c>
    </row>
    <row r="30" ht="22" customHeight="1">
      <c r="A30" s="17" t="n"/>
      <c r="B30" s="31" t="n"/>
      <c r="C30" s="32" t="n"/>
      <c r="D30" s="32" t="n"/>
      <c r="E30" s="17" t="n"/>
      <c r="F30" s="17" t="n"/>
      <c r="G30" s="17" t="n"/>
      <c r="H30" s="17" t="n"/>
      <c r="I30" s="17" t="n"/>
      <c r="J30" s="20" t="n"/>
      <c r="K30" s="31" t="n"/>
      <c r="L30" s="32" t="n"/>
      <c r="M30" s="17" t="n"/>
      <c r="N30" s="17" t="n"/>
      <c r="O30" s="21">
        <f>IF(OR(C30="",D30=""),"",IFERROR(ROUND((D30-C30)*1440,0),""))</f>
        <v/>
      </c>
      <c r="P30" s="22">
        <f>IF(A30="","",IF(COUNTBLANK(B30:I30)&gt;0,"INCOMPLET",IF(D30&lt;=C30,"HORAIRE INVALIDE","OK")))</f>
        <v/>
      </c>
      <c r="Q30" s="22">
        <f>IF(OR(A30="",H30="",B30="",C30="",D30=""),"",IF(SUMPRODUCT(($H$2:$H$111=H30)*($B$2:$B$111=B30)*($C$2:$C$111&lt;D30+'Paramètres'!$B$6/1440)*($D$2:$D$111+'Paramètres'!$B$6/1440&gt;C30)*($A$2:$A$111&lt;&gt;A30))&gt;0,"CONFLIT","OK"))</f>
        <v/>
      </c>
      <c r="R30" s="22">
        <f>IF(A30="","",IF(P30&lt;&gt;"OK","À COMPLÉTER",IF(Q30="CONFLIT","CONFLIT",IF(AND(J30&lt;&gt;"Confirmé",K30&lt;&gt;"",K30&lt;='Paramètres'!$B$5),"À RELANCER",""))))</f>
        <v/>
      </c>
    </row>
    <row r="31" ht="22" customHeight="1">
      <c r="A31" s="17" t="n"/>
      <c r="B31" s="31" t="n"/>
      <c r="C31" s="32" t="n"/>
      <c r="D31" s="32" t="n"/>
      <c r="E31" s="17" t="n"/>
      <c r="F31" s="17" t="n"/>
      <c r="G31" s="17" t="n"/>
      <c r="H31" s="17" t="n"/>
      <c r="I31" s="17" t="n"/>
      <c r="J31" s="20" t="n"/>
      <c r="K31" s="31" t="n"/>
      <c r="L31" s="32" t="n"/>
      <c r="M31" s="17" t="n"/>
      <c r="N31" s="17" t="n"/>
      <c r="O31" s="23">
        <f>IF(OR(C31="",D31=""),"",IFERROR(ROUND((D31-C31)*1440,0),""))</f>
        <v/>
      </c>
      <c r="P31" s="24">
        <f>IF(A31="","",IF(COUNTBLANK(B31:I31)&gt;0,"INCOMPLET",IF(D31&lt;=C31,"HORAIRE INVALIDE","OK")))</f>
        <v/>
      </c>
      <c r="Q31" s="24">
        <f>IF(OR(A31="",H31="",B31="",C31="",D31=""),"",IF(SUMPRODUCT(($H$2:$H$111=H31)*($B$2:$B$111=B31)*($C$2:$C$111&lt;D31+'Paramètres'!$B$6/1440)*($D$2:$D$111+'Paramètres'!$B$6/1440&gt;C31)*($A$2:$A$111&lt;&gt;A31))&gt;0,"CONFLIT","OK"))</f>
        <v/>
      </c>
      <c r="R31" s="24">
        <f>IF(A31="","",IF(P31&lt;&gt;"OK","À COMPLÉTER",IF(Q31="CONFLIT","CONFLIT",IF(AND(J31&lt;&gt;"Confirmé",K31&lt;&gt;"",K31&lt;='Paramètres'!$B$5),"À RELANCER",""))))</f>
        <v/>
      </c>
    </row>
    <row r="32" ht="22" customHeight="1">
      <c r="A32" s="17" t="n"/>
      <c r="B32" s="31" t="n"/>
      <c r="C32" s="32" t="n"/>
      <c r="D32" s="32" t="n"/>
      <c r="E32" s="17" t="n"/>
      <c r="F32" s="17" t="n"/>
      <c r="G32" s="17" t="n"/>
      <c r="H32" s="17" t="n"/>
      <c r="I32" s="17" t="n"/>
      <c r="J32" s="20" t="n"/>
      <c r="K32" s="31" t="n"/>
      <c r="L32" s="32" t="n"/>
      <c r="M32" s="17" t="n"/>
      <c r="N32" s="17" t="n"/>
      <c r="O32" s="21">
        <f>IF(OR(C32="",D32=""),"",IFERROR(ROUND((D32-C32)*1440,0),""))</f>
        <v/>
      </c>
      <c r="P32" s="22">
        <f>IF(A32="","",IF(COUNTBLANK(B32:I32)&gt;0,"INCOMPLET",IF(D32&lt;=C32,"HORAIRE INVALIDE","OK")))</f>
        <v/>
      </c>
      <c r="Q32" s="22">
        <f>IF(OR(A32="",H32="",B32="",C32="",D32=""),"",IF(SUMPRODUCT(($H$2:$H$111=H32)*($B$2:$B$111=B32)*($C$2:$C$111&lt;D32+'Paramètres'!$B$6/1440)*($D$2:$D$111+'Paramètres'!$B$6/1440&gt;C32)*($A$2:$A$111&lt;&gt;A32))&gt;0,"CONFLIT","OK"))</f>
        <v/>
      </c>
      <c r="R32" s="22">
        <f>IF(A32="","",IF(P32&lt;&gt;"OK","À COMPLÉTER",IF(Q32="CONFLIT","CONFLIT",IF(AND(J32&lt;&gt;"Confirmé",K32&lt;&gt;"",K32&lt;='Paramètres'!$B$5),"À RELANCER",""))))</f>
        <v/>
      </c>
    </row>
    <row r="33" ht="22" customHeight="1">
      <c r="A33" s="17" t="n"/>
      <c r="B33" s="31" t="n"/>
      <c r="C33" s="32" t="n"/>
      <c r="D33" s="32" t="n"/>
      <c r="E33" s="17" t="n"/>
      <c r="F33" s="17" t="n"/>
      <c r="G33" s="17" t="n"/>
      <c r="H33" s="17" t="n"/>
      <c r="I33" s="17" t="n"/>
      <c r="J33" s="20" t="n"/>
      <c r="K33" s="31" t="n"/>
      <c r="L33" s="32" t="n"/>
      <c r="M33" s="17" t="n"/>
      <c r="N33" s="17" t="n"/>
      <c r="O33" s="23">
        <f>IF(OR(C33="",D33=""),"",IFERROR(ROUND((D33-C33)*1440,0),""))</f>
        <v/>
      </c>
      <c r="P33" s="24">
        <f>IF(A33="","",IF(COUNTBLANK(B33:I33)&gt;0,"INCOMPLET",IF(D33&lt;=C33,"HORAIRE INVALIDE","OK")))</f>
        <v/>
      </c>
      <c r="Q33" s="24">
        <f>IF(OR(A33="",H33="",B33="",C33="",D33=""),"",IF(SUMPRODUCT(($H$2:$H$111=H33)*($B$2:$B$111=B33)*($C$2:$C$111&lt;D33+'Paramètres'!$B$6/1440)*($D$2:$D$111+'Paramètres'!$B$6/1440&gt;C33)*($A$2:$A$111&lt;&gt;A33))&gt;0,"CONFLIT","OK"))</f>
        <v/>
      </c>
      <c r="R33" s="24">
        <f>IF(A33="","",IF(P33&lt;&gt;"OK","À COMPLÉTER",IF(Q33="CONFLIT","CONFLIT",IF(AND(J33&lt;&gt;"Confirmé",K33&lt;&gt;"",K33&lt;='Paramètres'!$B$5),"À RELANCER",""))))</f>
        <v/>
      </c>
    </row>
    <row r="34" ht="22" customHeight="1">
      <c r="A34" s="17" t="n"/>
      <c r="B34" s="31" t="n"/>
      <c r="C34" s="32" t="n"/>
      <c r="D34" s="32" t="n"/>
      <c r="E34" s="17" t="n"/>
      <c r="F34" s="17" t="n"/>
      <c r="G34" s="17" t="n"/>
      <c r="H34" s="17" t="n"/>
      <c r="I34" s="17" t="n"/>
      <c r="J34" s="20" t="n"/>
      <c r="K34" s="31" t="n"/>
      <c r="L34" s="32" t="n"/>
      <c r="M34" s="17" t="n"/>
      <c r="N34" s="17" t="n"/>
      <c r="O34" s="21">
        <f>IF(OR(C34="",D34=""),"",IFERROR(ROUND((D34-C34)*1440,0),""))</f>
        <v/>
      </c>
      <c r="P34" s="22">
        <f>IF(A34="","",IF(COUNTBLANK(B34:I34)&gt;0,"INCOMPLET",IF(D34&lt;=C34,"HORAIRE INVALIDE","OK")))</f>
        <v/>
      </c>
      <c r="Q34" s="22">
        <f>IF(OR(A34="",H34="",B34="",C34="",D34=""),"",IF(SUMPRODUCT(($H$2:$H$111=H34)*($B$2:$B$111=B34)*($C$2:$C$111&lt;D34+'Paramètres'!$B$6/1440)*($D$2:$D$111+'Paramètres'!$B$6/1440&gt;C34)*($A$2:$A$111&lt;&gt;A34))&gt;0,"CONFLIT","OK"))</f>
        <v/>
      </c>
      <c r="R34" s="22">
        <f>IF(A34="","",IF(P34&lt;&gt;"OK","À COMPLÉTER",IF(Q34="CONFLIT","CONFLIT",IF(AND(J34&lt;&gt;"Confirmé",K34&lt;&gt;"",K34&lt;='Paramètres'!$B$5),"À RELANCER",""))))</f>
        <v/>
      </c>
    </row>
    <row r="35" ht="22" customHeight="1">
      <c r="A35" s="17" t="n"/>
      <c r="B35" s="31" t="n"/>
      <c r="C35" s="32" t="n"/>
      <c r="D35" s="32" t="n"/>
      <c r="E35" s="17" t="n"/>
      <c r="F35" s="17" t="n"/>
      <c r="G35" s="17" t="n"/>
      <c r="H35" s="17" t="n"/>
      <c r="I35" s="17" t="n"/>
      <c r="J35" s="20" t="n"/>
      <c r="K35" s="31" t="n"/>
      <c r="L35" s="32" t="n"/>
      <c r="M35" s="17" t="n"/>
      <c r="N35" s="17" t="n"/>
      <c r="O35" s="23">
        <f>IF(OR(C35="",D35=""),"",IFERROR(ROUND((D35-C35)*1440,0),""))</f>
        <v/>
      </c>
      <c r="P35" s="24">
        <f>IF(A35="","",IF(COUNTBLANK(B35:I35)&gt;0,"INCOMPLET",IF(D35&lt;=C35,"HORAIRE INVALIDE","OK")))</f>
        <v/>
      </c>
      <c r="Q35" s="24">
        <f>IF(OR(A35="",H35="",B35="",C35="",D35=""),"",IF(SUMPRODUCT(($H$2:$H$111=H35)*($B$2:$B$111=B35)*($C$2:$C$111&lt;D35+'Paramètres'!$B$6/1440)*($D$2:$D$111+'Paramètres'!$B$6/1440&gt;C35)*($A$2:$A$111&lt;&gt;A35))&gt;0,"CONFLIT","OK"))</f>
        <v/>
      </c>
      <c r="R35" s="24">
        <f>IF(A35="","",IF(P35&lt;&gt;"OK","À COMPLÉTER",IF(Q35="CONFLIT","CONFLIT",IF(AND(J35&lt;&gt;"Confirmé",K35&lt;&gt;"",K35&lt;='Paramètres'!$B$5),"À RELANCER",""))))</f>
        <v/>
      </c>
    </row>
    <row r="36" ht="22" customHeight="1">
      <c r="A36" s="17" t="n"/>
      <c r="B36" s="31" t="n"/>
      <c r="C36" s="32" t="n"/>
      <c r="D36" s="32" t="n"/>
      <c r="E36" s="17" t="n"/>
      <c r="F36" s="17" t="n"/>
      <c r="G36" s="17" t="n"/>
      <c r="H36" s="17" t="n"/>
      <c r="I36" s="17" t="n"/>
      <c r="J36" s="20" t="n"/>
      <c r="K36" s="31" t="n"/>
      <c r="L36" s="32" t="n"/>
      <c r="M36" s="17" t="n"/>
      <c r="N36" s="17" t="n"/>
      <c r="O36" s="21">
        <f>IF(OR(C36="",D36=""),"",IFERROR(ROUND((D36-C36)*1440,0),""))</f>
        <v/>
      </c>
      <c r="P36" s="22">
        <f>IF(A36="","",IF(COUNTBLANK(B36:I36)&gt;0,"INCOMPLET",IF(D36&lt;=C36,"HORAIRE INVALIDE","OK")))</f>
        <v/>
      </c>
      <c r="Q36" s="22">
        <f>IF(OR(A36="",H36="",B36="",C36="",D36=""),"",IF(SUMPRODUCT(($H$2:$H$111=H36)*($B$2:$B$111=B36)*($C$2:$C$111&lt;D36+'Paramètres'!$B$6/1440)*($D$2:$D$111+'Paramètres'!$B$6/1440&gt;C36)*($A$2:$A$111&lt;&gt;A36))&gt;0,"CONFLIT","OK"))</f>
        <v/>
      </c>
      <c r="R36" s="22">
        <f>IF(A36="","",IF(P36&lt;&gt;"OK","À COMPLÉTER",IF(Q36="CONFLIT","CONFLIT",IF(AND(J36&lt;&gt;"Confirmé",K36&lt;&gt;"",K36&lt;='Paramètres'!$B$5),"À RELANCER",""))))</f>
        <v/>
      </c>
    </row>
    <row r="37" ht="22" customHeight="1">
      <c r="A37" s="17" t="n"/>
      <c r="B37" s="31" t="n"/>
      <c r="C37" s="32" t="n"/>
      <c r="D37" s="32" t="n"/>
      <c r="E37" s="17" t="n"/>
      <c r="F37" s="17" t="n"/>
      <c r="G37" s="17" t="n"/>
      <c r="H37" s="17" t="n"/>
      <c r="I37" s="17" t="n"/>
      <c r="J37" s="20" t="n"/>
      <c r="K37" s="31" t="n"/>
      <c r="L37" s="32" t="n"/>
      <c r="M37" s="17" t="n"/>
      <c r="N37" s="17" t="n"/>
      <c r="O37" s="23">
        <f>IF(OR(C37="",D37=""),"",IFERROR(ROUND((D37-C37)*1440,0),""))</f>
        <v/>
      </c>
      <c r="P37" s="24">
        <f>IF(A37="","",IF(COUNTBLANK(B37:I37)&gt;0,"INCOMPLET",IF(D37&lt;=C37,"HORAIRE INVALIDE","OK")))</f>
        <v/>
      </c>
      <c r="Q37" s="24">
        <f>IF(OR(A37="",H37="",B37="",C37="",D37=""),"",IF(SUMPRODUCT(($H$2:$H$111=H37)*($B$2:$B$111=B37)*($C$2:$C$111&lt;D37+'Paramètres'!$B$6/1440)*($D$2:$D$111+'Paramètres'!$B$6/1440&gt;C37)*($A$2:$A$111&lt;&gt;A37))&gt;0,"CONFLIT","OK"))</f>
        <v/>
      </c>
      <c r="R37" s="24">
        <f>IF(A37="","",IF(P37&lt;&gt;"OK","À COMPLÉTER",IF(Q37="CONFLIT","CONFLIT",IF(AND(J37&lt;&gt;"Confirmé",K37&lt;&gt;"",K37&lt;='Paramètres'!$B$5),"À RELANCER",""))))</f>
        <v/>
      </c>
    </row>
    <row r="38" ht="22" customHeight="1">
      <c r="A38" s="17" t="n"/>
      <c r="B38" s="31" t="n"/>
      <c r="C38" s="32" t="n"/>
      <c r="D38" s="32" t="n"/>
      <c r="E38" s="17" t="n"/>
      <c r="F38" s="17" t="n"/>
      <c r="G38" s="17" t="n"/>
      <c r="H38" s="17" t="n"/>
      <c r="I38" s="17" t="n"/>
      <c r="J38" s="20" t="n"/>
      <c r="K38" s="31" t="n"/>
      <c r="L38" s="32" t="n"/>
      <c r="M38" s="17" t="n"/>
      <c r="N38" s="17" t="n"/>
      <c r="O38" s="21">
        <f>IF(OR(C38="",D38=""),"",IFERROR(ROUND((D38-C38)*1440,0),""))</f>
        <v/>
      </c>
      <c r="P38" s="22">
        <f>IF(A38="","",IF(COUNTBLANK(B38:I38)&gt;0,"INCOMPLET",IF(D38&lt;=C38,"HORAIRE INVALIDE","OK")))</f>
        <v/>
      </c>
      <c r="Q38" s="22">
        <f>IF(OR(A38="",H38="",B38="",C38="",D38=""),"",IF(SUMPRODUCT(($H$2:$H$111=H38)*($B$2:$B$111=B38)*($C$2:$C$111&lt;D38+'Paramètres'!$B$6/1440)*($D$2:$D$111+'Paramètres'!$B$6/1440&gt;C38)*($A$2:$A$111&lt;&gt;A38))&gt;0,"CONFLIT","OK"))</f>
        <v/>
      </c>
      <c r="R38" s="22">
        <f>IF(A38="","",IF(P38&lt;&gt;"OK","À COMPLÉTER",IF(Q38="CONFLIT","CONFLIT",IF(AND(J38&lt;&gt;"Confirmé",K38&lt;&gt;"",K38&lt;='Paramètres'!$B$5),"À RELANCER",""))))</f>
        <v/>
      </c>
    </row>
    <row r="39" ht="22" customHeight="1">
      <c r="A39" s="17" t="n"/>
      <c r="B39" s="31" t="n"/>
      <c r="C39" s="32" t="n"/>
      <c r="D39" s="32" t="n"/>
      <c r="E39" s="17" t="n"/>
      <c r="F39" s="17" t="n"/>
      <c r="G39" s="17" t="n"/>
      <c r="H39" s="17" t="n"/>
      <c r="I39" s="17" t="n"/>
      <c r="J39" s="20" t="n"/>
      <c r="K39" s="31" t="n"/>
      <c r="L39" s="32" t="n"/>
      <c r="M39" s="17" t="n"/>
      <c r="N39" s="17" t="n"/>
      <c r="O39" s="23">
        <f>IF(OR(C39="",D39=""),"",IFERROR(ROUND((D39-C39)*1440,0),""))</f>
        <v/>
      </c>
      <c r="P39" s="24">
        <f>IF(A39="","",IF(COUNTBLANK(B39:I39)&gt;0,"INCOMPLET",IF(D39&lt;=C39,"HORAIRE INVALIDE","OK")))</f>
        <v/>
      </c>
      <c r="Q39" s="24">
        <f>IF(OR(A39="",H39="",B39="",C39="",D39=""),"",IF(SUMPRODUCT(($H$2:$H$111=H39)*($B$2:$B$111=B39)*($C$2:$C$111&lt;D39+'Paramètres'!$B$6/1440)*($D$2:$D$111+'Paramètres'!$B$6/1440&gt;C39)*($A$2:$A$111&lt;&gt;A39))&gt;0,"CONFLIT","OK"))</f>
        <v/>
      </c>
      <c r="R39" s="24">
        <f>IF(A39="","",IF(P39&lt;&gt;"OK","À COMPLÉTER",IF(Q39="CONFLIT","CONFLIT",IF(AND(J39&lt;&gt;"Confirmé",K39&lt;&gt;"",K39&lt;='Paramètres'!$B$5),"À RELANCER",""))))</f>
        <v/>
      </c>
    </row>
    <row r="40" ht="22" customHeight="1">
      <c r="A40" s="17" t="n"/>
      <c r="B40" s="31" t="n"/>
      <c r="C40" s="32" t="n"/>
      <c r="D40" s="32" t="n"/>
      <c r="E40" s="17" t="n"/>
      <c r="F40" s="17" t="n"/>
      <c r="G40" s="17" t="n"/>
      <c r="H40" s="17" t="n"/>
      <c r="I40" s="17" t="n"/>
      <c r="J40" s="20" t="n"/>
      <c r="K40" s="31" t="n"/>
      <c r="L40" s="32" t="n"/>
      <c r="M40" s="17" t="n"/>
      <c r="N40" s="17" t="n"/>
      <c r="O40" s="21">
        <f>IF(OR(C40="",D40=""),"",IFERROR(ROUND((D40-C40)*1440,0),""))</f>
        <v/>
      </c>
      <c r="P40" s="22">
        <f>IF(A40="","",IF(COUNTBLANK(B40:I40)&gt;0,"INCOMPLET",IF(D40&lt;=C40,"HORAIRE INVALIDE","OK")))</f>
        <v/>
      </c>
      <c r="Q40" s="22">
        <f>IF(OR(A40="",H40="",B40="",C40="",D40=""),"",IF(SUMPRODUCT(($H$2:$H$111=H40)*($B$2:$B$111=B40)*($C$2:$C$111&lt;D40+'Paramètres'!$B$6/1440)*($D$2:$D$111+'Paramètres'!$B$6/1440&gt;C40)*($A$2:$A$111&lt;&gt;A40))&gt;0,"CONFLIT","OK"))</f>
        <v/>
      </c>
      <c r="R40" s="22">
        <f>IF(A40="","",IF(P40&lt;&gt;"OK","À COMPLÉTER",IF(Q40="CONFLIT","CONFLIT",IF(AND(J40&lt;&gt;"Confirmé",K40&lt;&gt;"",K40&lt;='Paramètres'!$B$5),"À RELANCER",""))))</f>
        <v/>
      </c>
    </row>
    <row r="41" ht="22" customHeight="1">
      <c r="A41" s="17" t="n"/>
      <c r="B41" s="31" t="n"/>
      <c r="C41" s="32" t="n"/>
      <c r="D41" s="32" t="n"/>
      <c r="E41" s="17" t="n"/>
      <c r="F41" s="17" t="n"/>
      <c r="G41" s="17" t="n"/>
      <c r="H41" s="17" t="n"/>
      <c r="I41" s="17" t="n"/>
      <c r="J41" s="20" t="n"/>
      <c r="K41" s="31" t="n"/>
      <c r="L41" s="32" t="n"/>
      <c r="M41" s="17" t="n"/>
      <c r="N41" s="17" t="n"/>
      <c r="O41" s="23">
        <f>IF(OR(C41="",D41=""),"",IFERROR(ROUND((D41-C41)*1440,0),""))</f>
        <v/>
      </c>
      <c r="P41" s="24">
        <f>IF(A41="","",IF(COUNTBLANK(B41:I41)&gt;0,"INCOMPLET",IF(D41&lt;=C41,"HORAIRE INVALIDE","OK")))</f>
        <v/>
      </c>
      <c r="Q41" s="24">
        <f>IF(OR(A41="",H41="",B41="",C41="",D41=""),"",IF(SUMPRODUCT(($H$2:$H$111=H41)*($B$2:$B$111=B41)*($C$2:$C$111&lt;D41+'Paramètres'!$B$6/1440)*($D$2:$D$111+'Paramètres'!$B$6/1440&gt;C41)*($A$2:$A$111&lt;&gt;A41))&gt;0,"CONFLIT","OK"))</f>
        <v/>
      </c>
      <c r="R41" s="24">
        <f>IF(A41="","",IF(P41&lt;&gt;"OK","À COMPLÉTER",IF(Q41="CONFLIT","CONFLIT",IF(AND(J41&lt;&gt;"Confirmé",K41&lt;&gt;"",K41&lt;='Paramètres'!$B$5),"À RELANCER",""))))</f>
        <v/>
      </c>
    </row>
    <row r="42" ht="22" customHeight="1">
      <c r="A42" s="17" t="n"/>
      <c r="B42" s="31" t="n"/>
      <c r="C42" s="32" t="n"/>
      <c r="D42" s="32" t="n"/>
      <c r="E42" s="17" t="n"/>
      <c r="F42" s="17" t="n"/>
      <c r="G42" s="17" t="n"/>
      <c r="H42" s="17" t="n"/>
      <c r="I42" s="17" t="n"/>
      <c r="J42" s="20" t="n"/>
      <c r="K42" s="31" t="n"/>
      <c r="L42" s="32" t="n"/>
      <c r="M42" s="17" t="n"/>
      <c r="N42" s="17" t="n"/>
      <c r="O42" s="21">
        <f>IF(OR(C42="",D42=""),"",IFERROR(ROUND((D42-C42)*1440,0),""))</f>
        <v/>
      </c>
      <c r="P42" s="22">
        <f>IF(A42="","",IF(COUNTBLANK(B42:I42)&gt;0,"INCOMPLET",IF(D42&lt;=C42,"HORAIRE INVALIDE","OK")))</f>
        <v/>
      </c>
      <c r="Q42" s="22">
        <f>IF(OR(A42="",H42="",B42="",C42="",D42=""),"",IF(SUMPRODUCT(($H$2:$H$111=H42)*($B$2:$B$111=B42)*($C$2:$C$111&lt;D42+'Paramètres'!$B$6/1440)*($D$2:$D$111+'Paramètres'!$B$6/1440&gt;C42)*($A$2:$A$111&lt;&gt;A42))&gt;0,"CONFLIT","OK"))</f>
        <v/>
      </c>
      <c r="R42" s="22">
        <f>IF(A42="","",IF(P42&lt;&gt;"OK","À COMPLÉTER",IF(Q42="CONFLIT","CONFLIT",IF(AND(J42&lt;&gt;"Confirmé",K42&lt;&gt;"",K42&lt;='Paramètres'!$B$5),"À RELANCER",""))))</f>
        <v/>
      </c>
    </row>
    <row r="43" ht="22" customHeight="1">
      <c r="A43" s="17" t="n"/>
      <c r="B43" s="31" t="n"/>
      <c r="C43" s="32" t="n"/>
      <c r="D43" s="32" t="n"/>
      <c r="E43" s="17" t="n"/>
      <c r="F43" s="17" t="n"/>
      <c r="G43" s="17" t="n"/>
      <c r="H43" s="17" t="n"/>
      <c r="I43" s="17" t="n"/>
      <c r="J43" s="20" t="n"/>
      <c r="K43" s="31" t="n"/>
      <c r="L43" s="32" t="n"/>
      <c r="M43" s="17" t="n"/>
      <c r="N43" s="17" t="n"/>
      <c r="O43" s="23">
        <f>IF(OR(C43="",D43=""),"",IFERROR(ROUND((D43-C43)*1440,0),""))</f>
        <v/>
      </c>
      <c r="P43" s="24">
        <f>IF(A43="","",IF(COUNTBLANK(B43:I43)&gt;0,"INCOMPLET",IF(D43&lt;=C43,"HORAIRE INVALIDE","OK")))</f>
        <v/>
      </c>
      <c r="Q43" s="24">
        <f>IF(OR(A43="",H43="",B43="",C43="",D43=""),"",IF(SUMPRODUCT(($H$2:$H$111=H43)*($B$2:$B$111=B43)*($C$2:$C$111&lt;D43+'Paramètres'!$B$6/1440)*($D$2:$D$111+'Paramètres'!$B$6/1440&gt;C43)*($A$2:$A$111&lt;&gt;A43))&gt;0,"CONFLIT","OK"))</f>
        <v/>
      </c>
      <c r="R43" s="24">
        <f>IF(A43="","",IF(P43&lt;&gt;"OK","À COMPLÉTER",IF(Q43="CONFLIT","CONFLIT",IF(AND(J43&lt;&gt;"Confirmé",K43&lt;&gt;"",K43&lt;='Paramètres'!$B$5),"À RELANCER",""))))</f>
        <v/>
      </c>
    </row>
    <row r="44" ht="22" customHeight="1">
      <c r="A44" s="17" t="n"/>
      <c r="B44" s="31" t="n"/>
      <c r="C44" s="32" t="n"/>
      <c r="D44" s="32" t="n"/>
      <c r="E44" s="17" t="n"/>
      <c r="F44" s="17" t="n"/>
      <c r="G44" s="17" t="n"/>
      <c r="H44" s="17" t="n"/>
      <c r="I44" s="17" t="n"/>
      <c r="J44" s="20" t="n"/>
      <c r="K44" s="31" t="n"/>
      <c r="L44" s="32" t="n"/>
      <c r="M44" s="17" t="n"/>
      <c r="N44" s="17" t="n"/>
      <c r="O44" s="21">
        <f>IF(OR(C44="",D44=""),"",IFERROR(ROUND((D44-C44)*1440,0),""))</f>
        <v/>
      </c>
      <c r="P44" s="22">
        <f>IF(A44="","",IF(COUNTBLANK(B44:I44)&gt;0,"INCOMPLET",IF(D44&lt;=C44,"HORAIRE INVALIDE","OK")))</f>
        <v/>
      </c>
      <c r="Q44" s="22">
        <f>IF(OR(A44="",H44="",B44="",C44="",D44=""),"",IF(SUMPRODUCT(($H$2:$H$111=H44)*($B$2:$B$111=B44)*($C$2:$C$111&lt;D44+'Paramètres'!$B$6/1440)*($D$2:$D$111+'Paramètres'!$B$6/1440&gt;C44)*($A$2:$A$111&lt;&gt;A44))&gt;0,"CONFLIT","OK"))</f>
        <v/>
      </c>
      <c r="R44" s="22">
        <f>IF(A44="","",IF(P44&lt;&gt;"OK","À COMPLÉTER",IF(Q44="CONFLIT","CONFLIT",IF(AND(J44&lt;&gt;"Confirmé",K44&lt;&gt;"",K44&lt;='Paramètres'!$B$5),"À RELANCER",""))))</f>
        <v/>
      </c>
    </row>
    <row r="45" ht="22" customHeight="1">
      <c r="A45" s="17" t="n"/>
      <c r="B45" s="31" t="n"/>
      <c r="C45" s="32" t="n"/>
      <c r="D45" s="32" t="n"/>
      <c r="E45" s="17" t="n"/>
      <c r="F45" s="17" t="n"/>
      <c r="G45" s="17" t="n"/>
      <c r="H45" s="17" t="n"/>
      <c r="I45" s="17" t="n"/>
      <c r="J45" s="20" t="n"/>
      <c r="K45" s="31" t="n"/>
      <c r="L45" s="32" t="n"/>
      <c r="M45" s="17" t="n"/>
      <c r="N45" s="17" t="n"/>
      <c r="O45" s="23">
        <f>IF(OR(C45="",D45=""),"",IFERROR(ROUND((D45-C45)*1440,0),""))</f>
        <v/>
      </c>
      <c r="P45" s="24">
        <f>IF(A45="","",IF(COUNTBLANK(B45:I45)&gt;0,"INCOMPLET",IF(D45&lt;=C45,"HORAIRE INVALIDE","OK")))</f>
        <v/>
      </c>
      <c r="Q45" s="24">
        <f>IF(OR(A45="",H45="",B45="",C45="",D45=""),"",IF(SUMPRODUCT(($H$2:$H$111=H45)*($B$2:$B$111=B45)*($C$2:$C$111&lt;D45+'Paramètres'!$B$6/1440)*($D$2:$D$111+'Paramètres'!$B$6/1440&gt;C45)*($A$2:$A$111&lt;&gt;A45))&gt;0,"CONFLIT","OK"))</f>
        <v/>
      </c>
      <c r="R45" s="24">
        <f>IF(A45="","",IF(P45&lt;&gt;"OK","À COMPLÉTER",IF(Q45="CONFLIT","CONFLIT",IF(AND(J45&lt;&gt;"Confirmé",K45&lt;&gt;"",K45&lt;='Paramètres'!$B$5),"À RELANCER",""))))</f>
        <v/>
      </c>
    </row>
    <row r="46" ht="22" customHeight="1">
      <c r="A46" s="17" t="n"/>
      <c r="B46" s="31" t="n"/>
      <c r="C46" s="32" t="n"/>
      <c r="D46" s="32" t="n"/>
      <c r="E46" s="17" t="n"/>
      <c r="F46" s="17" t="n"/>
      <c r="G46" s="17" t="n"/>
      <c r="H46" s="17" t="n"/>
      <c r="I46" s="17" t="n"/>
      <c r="J46" s="20" t="n"/>
      <c r="K46" s="31" t="n"/>
      <c r="L46" s="32" t="n"/>
      <c r="M46" s="17" t="n"/>
      <c r="N46" s="17" t="n"/>
      <c r="O46" s="21">
        <f>IF(OR(C46="",D46=""),"",IFERROR(ROUND((D46-C46)*1440,0),""))</f>
        <v/>
      </c>
      <c r="P46" s="22">
        <f>IF(A46="","",IF(COUNTBLANK(B46:I46)&gt;0,"INCOMPLET",IF(D46&lt;=C46,"HORAIRE INVALIDE","OK")))</f>
        <v/>
      </c>
      <c r="Q46" s="22">
        <f>IF(OR(A46="",H46="",B46="",C46="",D46=""),"",IF(SUMPRODUCT(($H$2:$H$111=H46)*($B$2:$B$111=B46)*($C$2:$C$111&lt;D46+'Paramètres'!$B$6/1440)*($D$2:$D$111+'Paramètres'!$B$6/1440&gt;C46)*($A$2:$A$111&lt;&gt;A46))&gt;0,"CONFLIT","OK"))</f>
        <v/>
      </c>
      <c r="R46" s="22">
        <f>IF(A46="","",IF(P46&lt;&gt;"OK","À COMPLÉTER",IF(Q46="CONFLIT","CONFLIT",IF(AND(J46&lt;&gt;"Confirmé",K46&lt;&gt;"",K46&lt;='Paramètres'!$B$5),"À RELANCER",""))))</f>
        <v/>
      </c>
    </row>
    <row r="47" ht="22" customHeight="1">
      <c r="A47" s="17" t="n"/>
      <c r="B47" s="31" t="n"/>
      <c r="C47" s="32" t="n"/>
      <c r="D47" s="32" t="n"/>
      <c r="E47" s="17" t="n"/>
      <c r="F47" s="17" t="n"/>
      <c r="G47" s="17" t="n"/>
      <c r="H47" s="17" t="n"/>
      <c r="I47" s="17" t="n"/>
      <c r="J47" s="20" t="n"/>
      <c r="K47" s="31" t="n"/>
      <c r="L47" s="32" t="n"/>
      <c r="M47" s="17" t="n"/>
      <c r="N47" s="17" t="n"/>
      <c r="O47" s="23">
        <f>IF(OR(C47="",D47=""),"",IFERROR(ROUND((D47-C47)*1440,0),""))</f>
        <v/>
      </c>
      <c r="P47" s="24">
        <f>IF(A47="","",IF(COUNTBLANK(B47:I47)&gt;0,"INCOMPLET",IF(D47&lt;=C47,"HORAIRE INVALIDE","OK")))</f>
        <v/>
      </c>
      <c r="Q47" s="24">
        <f>IF(OR(A47="",H47="",B47="",C47="",D47=""),"",IF(SUMPRODUCT(($H$2:$H$111=H47)*($B$2:$B$111=B47)*($C$2:$C$111&lt;D47+'Paramètres'!$B$6/1440)*($D$2:$D$111+'Paramètres'!$B$6/1440&gt;C47)*($A$2:$A$111&lt;&gt;A47))&gt;0,"CONFLIT","OK"))</f>
        <v/>
      </c>
      <c r="R47" s="24">
        <f>IF(A47="","",IF(P47&lt;&gt;"OK","À COMPLÉTER",IF(Q47="CONFLIT","CONFLIT",IF(AND(J47&lt;&gt;"Confirmé",K47&lt;&gt;"",K47&lt;='Paramètres'!$B$5),"À RELANCER",""))))</f>
        <v/>
      </c>
    </row>
    <row r="48" ht="22" customHeight="1">
      <c r="A48" s="17" t="n"/>
      <c r="B48" s="31" t="n"/>
      <c r="C48" s="32" t="n"/>
      <c r="D48" s="32" t="n"/>
      <c r="E48" s="17" t="n"/>
      <c r="F48" s="17" t="n"/>
      <c r="G48" s="17" t="n"/>
      <c r="H48" s="17" t="n"/>
      <c r="I48" s="17" t="n"/>
      <c r="J48" s="20" t="n"/>
      <c r="K48" s="31" t="n"/>
      <c r="L48" s="32" t="n"/>
      <c r="M48" s="17" t="n"/>
      <c r="N48" s="17" t="n"/>
      <c r="O48" s="21">
        <f>IF(OR(C48="",D48=""),"",IFERROR(ROUND((D48-C48)*1440,0),""))</f>
        <v/>
      </c>
      <c r="P48" s="22">
        <f>IF(A48="","",IF(COUNTBLANK(B48:I48)&gt;0,"INCOMPLET",IF(D48&lt;=C48,"HORAIRE INVALIDE","OK")))</f>
        <v/>
      </c>
      <c r="Q48" s="22">
        <f>IF(OR(A48="",H48="",B48="",C48="",D48=""),"",IF(SUMPRODUCT(($H$2:$H$111=H48)*($B$2:$B$111=B48)*($C$2:$C$111&lt;D48+'Paramètres'!$B$6/1440)*($D$2:$D$111+'Paramètres'!$B$6/1440&gt;C48)*($A$2:$A$111&lt;&gt;A48))&gt;0,"CONFLIT","OK"))</f>
        <v/>
      </c>
      <c r="R48" s="22">
        <f>IF(A48="","",IF(P48&lt;&gt;"OK","À COMPLÉTER",IF(Q48="CONFLIT","CONFLIT",IF(AND(J48&lt;&gt;"Confirmé",K48&lt;&gt;"",K48&lt;='Paramètres'!$B$5),"À RELANCER",""))))</f>
        <v/>
      </c>
    </row>
    <row r="49" ht="22" customHeight="1">
      <c r="A49" s="17" t="n"/>
      <c r="B49" s="31" t="n"/>
      <c r="C49" s="32" t="n"/>
      <c r="D49" s="32" t="n"/>
      <c r="E49" s="17" t="n"/>
      <c r="F49" s="17" t="n"/>
      <c r="G49" s="17" t="n"/>
      <c r="H49" s="17" t="n"/>
      <c r="I49" s="17" t="n"/>
      <c r="J49" s="20" t="n"/>
      <c r="K49" s="31" t="n"/>
      <c r="L49" s="32" t="n"/>
      <c r="M49" s="17" t="n"/>
      <c r="N49" s="17" t="n"/>
      <c r="O49" s="23">
        <f>IF(OR(C49="",D49=""),"",IFERROR(ROUND((D49-C49)*1440,0),""))</f>
        <v/>
      </c>
      <c r="P49" s="24">
        <f>IF(A49="","",IF(COUNTBLANK(B49:I49)&gt;0,"INCOMPLET",IF(D49&lt;=C49,"HORAIRE INVALIDE","OK")))</f>
        <v/>
      </c>
      <c r="Q49" s="24">
        <f>IF(OR(A49="",H49="",B49="",C49="",D49=""),"",IF(SUMPRODUCT(($H$2:$H$111=H49)*($B$2:$B$111=B49)*($C$2:$C$111&lt;D49+'Paramètres'!$B$6/1440)*($D$2:$D$111+'Paramètres'!$B$6/1440&gt;C49)*($A$2:$A$111&lt;&gt;A49))&gt;0,"CONFLIT","OK"))</f>
        <v/>
      </c>
      <c r="R49" s="24">
        <f>IF(A49="","",IF(P49&lt;&gt;"OK","À COMPLÉTER",IF(Q49="CONFLIT","CONFLIT",IF(AND(J49&lt;&gt;"Confirmé",K49&lt;&gt;"",K49&lt;='Paramètres'!$B$5),"À RELANCER",""))))</f>
        <v/>
      </c>
    </row>
    <row r="50" ht="22" customHeight="1">
      <c r="A50" s="17" t="n"/>
      <c r="B50" s="31" t="n"/>
      <c r="C50" s="32" t="n"/>
      <c r="D50" s="32" t="n"/>
      <c r="E50" s="17" t="n"/>
      <c r="F50" s="17" t="n"/>
      <c r="G50" s="17" t="n"/>
      <c r="H50" s="17" t="n"/>
      <c r="I50" s="17" t="n"/>
      <c r="J50" s="20" t="n"/>
      <c r="K50" s="31" t="n"/>
      <c r="L50" s="32" t="n"/>
      <c r="M50" s="17" t="n"/>
      <c r="N50" s="17" t="n"/>
      <c r="O50" s="21">
        <f>IF(OR(C50="",D50=""),"",IFERROR(ROUND((D50-C50)*1440,0),""))</f>
        <v/>
      </c>
      <c r="P50" s="22">
        <f>IF(A50="","",IF(COUNTBLANK(B50:I50)&gt;0,"INCOMPLET",IF(D50&lt;=C50,"HORAIRE INVALIDE","OK")))</f>
        <v/>
      </c>
      <c r="Q50" s="22">
        <f>IF(OR(A50="",H50="",B50="",C50="",D50=""),"",IF(SUMPRODUCT(($H$2:$H$111=H50)*($B$2:$B$111=B50)*($C$2:$C$111&lt;D50+'Paramètres'!$B$6/1440)*($D$2:$D$111+'Paramètres'!$B$6/1440&gt;C50)*($A$2:$A$111&lt;&gt;A50))&gt;0,"CONFLIT","OK"))</f>
        <v/>
      </c>
      <c r="R50" s="22">
        <f>IF(A50="","",IF(P50&lt;&gt;"OK","À COMPLÉTER",IF(Q50="CONFLIT","CONFLIT",IF(AND(J50&lt;&gt;"Confirmé",K50&lt;&gt;"",K50&lt;='Paramètres'!$B$5),"À RELANCER",""))))</f>
        <v/>
      </c>
    </row>
    <row r="51" ht="22" customHeight="1">
      <c r="A51" s="17" t="n"/>
      <c r="B51" s="31" t="n"/>
      <c r="C51" s="32" t="n"/>
      <c r="D51" s="32" t="n"/>
      <c r="E51" s="17" t="n"/>
      <c r="F51" s="17" t="n"/>
      <c r="G51" s="17" t="n"/>
      <c r="H51" s="17" t="n"/>
      <c r="I51" s="17" t="n"/>
      <c r="J51" s="20" t="n"/>
      <c r="K51" s="31" t="n"/>
      <c r="L51" s="32" t="n"/>
      <c r="M51" s="17" t="n"/>
      <c r="N51" s="17" t="n"/>
      <c r="O51" s="23">
        <f>IF(OR(C51="",D51=""),"",IFERROR(ROUND((D51-C51)*1440,0),""))</f>
        <v/>
      </c>
      <c r="P51" s="24">
        <f>IF(A51="","",IF(COUNTBLANK(B51:I51)&gt;0,"INCOMPLET",IF(D51&lt;=C51,"HORAIRE INVALIDE","OK")))</f>
        <v/>
      </c>
      <c r="Q51" s="24">
        <f>IF(OR(A51="",H51="",B51="",C51="",D51=""),"",IF(SUMPRODUCT(($H$2:$H$111=H51)*($B$2:$B$111=B51)*($C$2:$C$111&lt;D51+'Paramètres'!$B$6/1440)*($D$2:$D$111+'Paramètres'!$B$6/1440&gt;C51)*($A$2:$A$111&lt;&gt;A51))&gt;0,"CONFLIT","OK"))</f>
        <v/>
      </c>
      <c r="R51" s="24">
        <f>IF(A51="","",IF(P51&lt;&gt;"OK","À COMPLÉTER",IF(Q51="CONFLIT","CONFLIT",IF(AND(J51&lt;&gt;"Confirmé",K51&lt;&gt;"",K51&lt;='Paramètres'!$B$5),"À RELANCER",""))))</f>
        <v/>
      </c>
    </row>
    <row r="52" ht="22" customHeight="1">
      <c r="A52" s="17" t="n"/>
      <c r="B52" s="31" t="n"/>
      <c r="C52" s="32" t="n"/>
      <c r="D52" s="32" t="n"/>
      <c r="E52" s="17" t="n"/>
      <c r="F52" s="17" t="n"/>
      <c r="G52" s="17" t="n"/>
      <c r="H52" s="17" t="n"/>
      <c r="I52" s="17" t="n"/>
      <c r="J52" s="20" t="n"/>
      <c r="K52" s="31" t="n"/>
      <c r="L52" s="32" t="n"/>
      <c r="M52" s="17" t="n"/>
      <c r="N52" s="17" t="n"/>
      <c r="O52" s="21">
        <f>IF(OR(C52="",D52=""),"",IFERROR(ROUND((D52-C52)*1440,0),""))</f>
        <v/>
      </c>
      <c r="P52" s="22">
        <f>IF(A52="","",IF(COUNTBLANK(B52:I52)&gt;0,"INCOMPLET",IF(D52&lt;=C52,"HORAIRE INVALIDE","OK")))</f>
        <v/>
      </c>
      <c r="Q52" s="22">
        <f>IF(OR(A52="",H52="",B52="",C52="",D52=""),"",IF(SUMPRODUCT(($H$2:$H$111=H52)*($B$2:$B$111=B52)*($C$2:$C$111&lt;D52+'Paramètres'!$B$6/1440)*($D$2:$D$111+'Paramètres'!$B$6/1440&gt;C52)*($A$2:$A$111&lt;&gt;A52))&gt;0,"CONFLIT","OK"))</f>
        <v/>
      </c>
      <c r="R52" s="22">
        <f>IF(A52="","",IF(P52&lt;&gt;"OK","À COMPLÉTER",IF(Q52="CONFLIT","CONFLIT",IF(AND(J52&lt;&gt;"Confirmé",K52&lt;&gt;"",K52&lt;='Paramètres'!$B$5),"À RELANCER",""))))</f>
        <v/>
      </c>
    </row>
    <row r="53" ht="22" customHeight="1">
      <c r="A53" s="17" t="n"/>
      <c r="B53" s="31" t="n"/>
      <c r="C53" s="32" t="n"/>
      <c r="D53" s="32" t="n"/>
      <c r="E53" s="17" t="n"/>
      <c r="F53" s="17" t="n"/>
      <c r="G53" s="17" t="n"/>
      <c r="H53" s="17" t="n"/>
      <c r="I53" s="17" t="n"/>
      <c r="J53" s="20" t="n"/>
      <c r="K53" s="31" t="n"/>
      <c r="L53" s="32" t="n"/>
      <c r="M53" s="17" t="n"/>
      <c r="N53" s="17" t="n"/>
      <c r="O53" s="23">
        <f>IF(OR(C53="",D53=""),"",IFERROR(ROUND((D53-C53)*1440,0),""))</f>
        <v/>
      </c>
      <c r="P53" s="24">
        <f>IF(A53="","",IF(COUNTBLANK(B53:I53)&gt;0,"INCOMPLET",IF(D53&lt;=C53,"HORAIRE INVALIDE","OK")))</f>
        <v/>
      </c>
      <c r="Q53" s="24">
        <f>IF(OR(A53="",H53="",B53="",C53="",D53=""),"",IF(SUMPRODUCT(($H$2:$H$111=H53)*($B$2:$B$111=B53)*($C$2:$C$111&lt;D53+'Paramètres'!$B$6/1440)*($D$2:$D$111+'Paramètres'!$B$6/1440&gt;C53)*($A$2:$A$111&lt;&gt;A53))&gt;0,"CONFLIT","OK"))</f>
        <v/>
      </c>
      <c r="R53" s="24">
        <f>IF(A53="","",IF(P53&lt;&gt;"OK","À COMPLÉTER",IF(Q53="CONFLIT","CONFLIT",IF(AND(J53&lt;&gt;"Confirmé",K53&lt;&gt;"",K53&lt;='Paramètres'!$B$5),"À RELANCER",""))))</f>
        <v/>
      </c>
    </row>
    <row r="54" ht="22" customHeight="1">
      <c r="A54" s="17" t="n"/>
      <c r="B54" s="31" t="n"/>
      <c r="C54" s="32" t="n"/>
      <c r="D54" s="32" t="n"/>
      <c r="E54" s="17" t="n"/>
      <c r="F54" s="17" t="n"/>
      <c r="G54" s="17" t="n"/>
      <c r="H54" s="17" t="n"/>
      <c r="I54" s="17" t="n"/>
      <c r="J54" s="20" t="n"/>
      <c r="K54" s="31" t="n"/>
      <c r="L54" s="32" t="n"/>
      <c r="M54" s="17" t="n"/>
      <c r="N54" s="17" t="n"/>
      <c r="O54" s="21">
        <f>IF(OR(C54="",D54=""),"",IFERROR(ROUND((D54-C54)*1440,0),""))</f>
        <v/>
      </c>
      <c r="P54" s="22">
        <f>IF(A54="","",IF(COUNTBLANK(B54:I54)&gt;0,"INCOMPLET",IF(D54&lt;=C54,"HORAIRE INVALIDE","OK")))</f>
        <v/>
      </c>
      <c r="Q54" s="22">
        <f>IF(OR(A54="",H54="",B54="",C54="",D54=""),"",IF(SUMPRODUCT(($H$2:$H$111=H54)*($B$2:$B$111=B54)*($C$2:$C$111&lt;D54+'Paramètres'!$B$6/1440)*($D$2:$D$111+'Paramètres'!$B$6/1440&gt;C54)*($A$2:$A$111&lt;&gt;A54))&gt;0,"CONFLIT","OK"))</f>
        <v/>
      </c>
      <c r="R54" s="22">
        <f>IF(A54="","",IF(P54&lt;&gt;"OK","À COMPLÉTER",IF(Q54="CONFLIT","CONFLIT",IF(AND(J54&lt;&gt;"Confirmé",K54&lt;&gt;"",K54&lt;='Paramètres'!$B$5),"À RELANCER",""))))</f>
        <v/>
      </c>
    </row>
    <row r="55" ht="22" customHeight="1">
      <c r="A55" s="17" t="n"/>
      <c r="B55" s="31" t="n"/>
      <c r="C55" s="32" t="n"/>
      <c r="D55" s="32" t="n"/>
      <c r="E55" s="17" t="n"/>
      <c r="F55" s="17" t="n"/>
      <c r="G55" s="17" t="n"/>
      <c r="H55" s="17" t="n"/>
      <c r="I55" s="17" t="n"/>
      <c r="J55" s="20" t="n"/>
      <c r="K55" s="31" t="n"/>
      <c r="L55" s="32" t="n"/>
      <c r="M55" s="17" t="n"/>
      <c r="N55" s="17" t="n"/>
      <c r="O55" s="23">
        <f>IF(OR(C55="",D55=""),"",IFERROR(ROUND((D55-C55)*1440,0),""))</f>
        <v/>
      </c>
      <c r="P55" s="24">
        <f>IF(A55="","",IF(COUNTBLANK(B55:I55)&gt;0,"INCOMPLET",IF(D55&lt;=C55,"HORAIRE INVALIDE","OK")))</f>
        <v/>
      </c>
      <c r="Q55" s="24">
        <f>IF(OR(A55="",H55="",B55="",C55="",D55=""),"",IF(SUMPRODUCT(($H$2:$H$111=H55)*($B$2:$B$111=B55)*($C$2:$C$111&lt;D55+'Paramètres'!$B$6/1440)*($D$2:$D$111+'Paramètres'!$B$6/1440&gt;C55)*($A$2:$A$111&lt;&gt;A55))&gt;0,"CONFLIT","OK"))</f>
        <v/>
      </c>
      <c r="R55" s="24">
        <f>IF(A55="","",IF(P55&lt;&gt;"OK","À COMPLÉTER",IF(Q55="CONFLIT","CONFLIT",IF(AND(J55&lt;&gt;"Confirmé",K55&lt;&gt;"",K55&lt;='Paramètres'!$B$5),"À RELANCER",""))))</f>
        <v/>
      </c>
    </row>
    <row r="56" ht="22" customHeight="1">
      <c r="A56" s="17" t="n"/>
      <c r="B56" s="31" t="n"/>
      <c r="C56" s="32" t="n"/>
      <c r="D56" s="32" t="n"/>
      <c r="E56" s="17" t="n"/>
      <c r="F56" s="17" t="n"/>
      <c r="G56" s="17" t="n"/>
      <c r="H56" s="17" t="n"/>
      <c r="I56" s="17" t="n"/>
      <c r="J56" s="20" t="n"/>
      <c r="K56" s="31" t="n"/>
      <c r="L56" s="32" t="n"/>
      <c r="M56" s="17" t="n"/>
      <c r="N56" s="17" t="n"/>
      <c r="O56" s="21">
        <f>IF(OR(C56="",D56=""),"",IFERROR(ROUND((D56-C56)*1440,0),""))</f>
        <v/>
      </c>
      <c r="P56" s="22">
        <f>IF(A56="","",IF(COUNTBLANK(B56:I56)&gt;0,"INCOMPLET",IF(D56&lt;=C56,"HORAIRE INVALIDE","OK")))</f>
        <v/>
      </c>
      <c r="Q56" s="22">
        <f>IF(OR(A56="",H56="",B56="",C56="",D56=""),"",IF(SUMPRODUCT(($H$2:$H$111=H56)*($B$2:$B$111=B56)*($C$2:$C$111&lt;D56+'Paramètres'!$B$6/1440)*($D$2:$D$111+'Paramètres'!$B$6/1440&gt;C56)*($A$2:$A$111&lt;&gt;A56))&gt;0,"CONFLIT","OK"))</f>
        <v/>
      </c>
      <c r="R56" s="22">
        <f>IF(A56="","",IF(P56&lt;&gt;"OK","À COMPLÉTER",IF(Q56="CONFLIT","CONFLIT",IF(AND(J56&lt;&gt;"Confirmé",K56&lt;&gt;"",K56&lt;='Paramètres'!$B$5),"À RELANCER",""))))</f>
        <v/>
      </c>
    </row>
    <row r="57" ht="22" customHeight="1">
      <c r="A57" s="17" t="n"/>
      <c r="B57" s="31" t="n"/>
      <c r="C57" s="32" t="n"/>
      <c r="D57" s="32" t="n"/>
      <c r="E57" s="17" t="n"/>
      <c r="F57" s="17" t="n"/>
      <c r="G57" s="17" t="n"/>
      <c r="H57" s="17" t="n"/>
      <c r="I57" s="17" t="n"/>
      <c r="J57" s="20" t="n"/>
      <c r="K57" s="31" t="n"/>
      <c r="L57" s="32" t="n"/>
      <c r="M57" s="17" t="n"/>
      <c r="N57" s="17" t="n"/>
      <c r="O57" s="23">
        <f>IF(OR(C57="",D57=""),"",IFERROR(ROUND((D57-C57)*1440,0),""))</f>
        <v/>
      </c>
      <c r="P57" s="24">
        <f>IF(A57="","",IF(COUNTBLANK(B57:I57)&gt;0,"INCOMPLET",IF(D57&lt;=C57,"HORAIRE INVALIDE","OK")))</f>
        <v/>
      </c>
      <c r="Q57" s="24">
        <f>IF(OR(A57="",H57="",B57="",C57="",D57=""),"",IF(SUMPRODUCT(($H$2:$H$111=H57)*($B$2:$B$111=B57)*($C$2:$C$111&lt;D57+'Paramètres'!$B$6/1440)*($D$2:$D$111+'Paramètres'!$B$6/1440&gt;C57)*($A$2:$A$111&lt;&gt;A57))&gt;0,"CONFLIT","OK"))</f>
        <v/>
      </c>
      <c r="R57" s="24">
        <f>IF(A57="","",IF(P57&lt;&gt;"OK","À COMPLÉTER",IF(Q57="CONFLIT","CONFLIT",IF(AND(J57&lt;&gt;"Confirmé",K57&lt;&gt;"",K57&lt;='Paramètres'!$B$5),"À RELANCER",""))))</f>
        <v/>
      </c>
    </row>
    <row r="58" ht="22" customHeight="1">
      <c r="A58" s="17" t="n"/>
      <c r="B58" s="31" t="n"/>
      <c r="C58" s="32" t="n"/>
      <c r="D58" s="32" t="n"/>
      <c r="E58" s="17" t="n"/>
      <c r="F58" s="17" t="n"/>
      <c r="G58" s="17" t="n"/>
      <c r="H58" s="17" t="n"/>
      <c r="I58" s="17" t="n"/>
      <c r="J58" s="20" t="n"/>
      <c r="K58" s="31" t="n"/>
      <c r="L58" s="32" t="n"/>
      <c r="M58" s="17" t="n"/>
      <c r="N58" s="17" t="n"/>
      <c r="O58" s="21">
        <f>IF(OR(C58="",D58=""),"",IFERROR(ROUND((D58-C58)*1440,0),""))</f>
        <v/>
      </c>
      <c r="P58" s="22">
        <f>IF(A58="","",IF(COUNTBLANK(B58:I58)&gt;0,"INCOMPLET",IF(D58&lt;=C58,"HORAIRE INVALIDE","OK")))</f>
        <v/>
      </c>
      <c r="Q58" s="22">
        <f>IF(OR(A58="",H58="",B58="",C58="",D58=""),"",IF(SUMPRODUCT(($H$2:$H$111=H58)*($B$2:$B$111=B58)*($C$2:$C$111&lt;D58+'Paramètres'!$B$6/1440)*($D$2:$D$111+'Paramètres'!$B$6/1440&gt;C58)*($A$2:$A$111&lt;&gt;A58))&gt;0,"CONFLIT","OK"))</f>
        <v/>
      </c>
      <c r="R58" s="22">
        <f>IF(A58="","",IF(P58&lt;&gt;"OK","À COMPLÉTER",IF(Q58="CONFLIT","CONFLIT",IF(AND(J58&lt;&gt;"Confirmé",K58&lt;&gt;"",K58&lt;='Paramètres'!$B$5),"À RELANCER",""))))</f>
        <v/>
      </c>
    </row>
    <row r="59" ht="22" customHeight="1">
      <c r="A59" s="17" t="n"/>
      <c r="B59" s="31" t="n"/>
      <c r="C59" s="32" t="n"/>
      <c r="D59" s="32" t="n"/>
      <c r="E59" s="17" t="n"/>
      <c r="F59" s="17" t="n"/>
      <c r="G59" s="17" t="n"/>
      <c r="H59" s="17" t="n"/>
      <c r="I59" s="17" t="n"/>
      <c r="J59" s="20" t="n"/>
      <c r="K59" s="31" t="n"/>
      <c r="L59" s="32" t="n"/>
      <c r="M59" s="17" t="n"/>
      <c r="N59" s="17" t="n"/>
      <c r="O59" s="23">
        <f>IF(OR(C59="",D59=""),"",IFERROR(ROUND((D59-C59)*1440,0),""))</f>
        <v/>
      </c>
      <c r="P59" s="24">
        <f>IF(A59="","",IF(COUNTBLANK(B59:I59)&gt;0,"INCOMPLET",IF(D59&lt;=C59,"HORAIRE INVALIDE","OK")))</f>
        <v/>
      </c>
      <c r="Q59" s="24">
        <f>IF(OR(A59="",H59="",B59="",C59="",D59=""),"",IF(SUMPRODUCT(($H$2:$H$111=H59)*($B$2:$B$111=B59)*($C$2:$C$111&lt;D59+'Paramètres'!$B$6/1440)*($D$2:$D$111+'Paramètres'!$B$6/1440&gt;C59)*($A$2:$A$111&lt;&gt;A59))&gt;0,"CONFLIT","OK"))</f>
        <v/>
      </c>
      <c r="R59" s="24">
        <f>IF(A59="","",IF(P59&lt;&gt;"OK","À COMPLÉTER",IF(Q59="CONFLIT","CONFLIT",IF(AND(J59&lt;&gt;"Confirmé",K59&lt;&gt;"",K59&lt;='Paramètres'!$B$5),"À RELANCER",""))))</f>
        <v/>
      </c>
    </row>
    <row r="60" ht="22" customHeight="1">
      <c r="A60" s="17" t="n"/>
      <c r="B60" s="31" t="n"/>
      <c r="C60" s="32" t="n"/>
      <c r="D60" s="32" t="n"/>
      <c r="E60" s="17" t="n"/>
      <c r="F60" s="17" t="n"/>
      <c r="G60" s="17" t="n"/>
      <c r="H60" s="17" t="n"/>
      <c r="I60" s="17" t="n"/>
      <c r="J60" s="20" t="n"/>
      <c r="K60" s="31" t="n"/>
      <c r="L60" s="32" t="n"/>
      <c r="M60" s="17" t="n"/>
      <c r="N60" s="17" t="n"/>
      <c r="O60" s="21">
        <f>IF(OR(C60="",D60=""),"",IFERROR(ROUND((D60-C60)*1440,0),""))</f>
        <v/>
      </c>
      <c r="P60" s="22">
        <f>IF(A60="","",IF(COUNTBLANK(B60:I60)&gt;0,"INCOMPLET",IF(D60&lt;=C60,"HORAIRE INVALIDE","OK")))</f>
        <v/>
      </c>
      <c r="Q60" s="22">
        <f>IF(OR(A60="",H60="",B60="",C60="",D60=""),"",IF(SUMPRODUCT(($H$2:$H$111=H60)*($B$2:$B$111=B60)*($C$2:$C$111&lt;D60+'Paramètres'!$B$6/1440)*($D$2:$D$111+'Paramètres'!$B$6/1440&gt;C60)*($A$2:$A$111&lt;&gt;A60))&gt;0,"CONFLIT","OK"))</f>
        <v/>
      </c>
      <c r="R60" s="22">
        <f>IF(A60="","",IF(P60&lt;&gt;"OK","À COMPLÉTER",IF(Q60="CONFLIT","CONFLIT",IF(AND(J60&lt;&gt;"Confirmé",K60&lt;&gt;"",K60&lt;='Paramètres'!$B$5),"À RELANCER",""))))</f>
        <v/>
      </c>
    </row>
    <row r="61" ht="22" customHeight="1">
      <c r="A61" s="17" t="n"/>
      <c r="B61" s="31" t="n"/>
      <c r="C61" s="32" t="n"/>
      <c r="D61" s="32" t="n"/>
      <c r="E61" s="17" t="n"/>
      <c r="F61" s="17" t="n"/>
      <c r="G61" s="17" t="n"/>
      <c r="H61" s="17" t="n"/>
      <c r="I61" s="17" t="n"/>
      <c r="J61" s="20" t="n"/>
      <c r="K61" s="31" t="n"/>
      <c r="L61" s="32" t="n"/>
      <c r="M61" s="17" t="n"/>
      <c r="N61" s="17" t="n"/>
      <c r="O61" s="23">
        <f>IF(OR(C61="",D61=""),"",IFERROR(ROUND((D61-C61)*1440,0),""))</f>
        <v/>
      </c>
      <c r="P61" s="24">
        <f>IF(A61="","",IF(COUNTBLANK(B61:I61)&gt;0,"INCOMPLET",IF(D61&lt;=C61,"HORAIRE INVALIDE","OK")))</f>
        <v/>
      </c>
      <c r="Q61" s="24">
        <f>IF(OR(A61="",H61="",B61="",C61="",D61=""),"",IF(SUMPRODUCT(($H$2:$H$111=H61)*($B$2:$B$111=B61)*($C$2:$C$111&lt;D61+'Paramètres'!$B$6/1440)*($D$2:$D$111+'Paramètres'!$B$6/1440&gt;C61)*($A$2:$A$111&lt;&gt;A61))&gt;0,"CONFLIT","OK"))</f>
        <v/>
      </c>
      <c r="R61" s="24">
        <f>IF(A61="","",IF(P61&lt;&gt;"OK","À COMPLÉTER",IF(Q61="CONFLIT","CONFLIT",IF(AND(J61&lt;&gt;"Confirmé",K61&lt;&gt;"",K61&lt;='Paramètres'!$B$5),"À RELANCER",""))))</f>
        <v/>
      </c>
    </row>
    <row r="62" ht="22" customHeight="1">
      <c r="A62" s="17" t="n"/>
      <c r="B62" s="31" t="n"/>
      <c r="C62" s="32" t="n"/>
      <c r="D62" s="32" t="n"/>
      <c r="E62" s="17" t="n"/>
      <c r="F62" s="17" t="n"/>
      <c r="G62" s="17" t="n"/>
      <c r="H62" s="17" t="n"/>
      <c r="I62" s="17" t="n"/>
      <c r="J62" s="20" t="n"/>
      <c r="K62" s="31" t="n"/>
      <c r="L62" s="32" t="n"/>
      <c r="M62" s="17" t="n"/>
      <c r="N62" s="17" t="n"/>
      <c r="O62" s="21">
        <f>IF(OR(C62="",D62=""),"",IFERROR(ROUND((D62-C62)*1440,0),""))</f>
        <v/>
      </c>
      <c r="P62" s="22">
        <f>IF(A62="","",IF(COUNTBLANK(B62:I62)&gt;0,"INCOMPLET",IF(D62&lt;=C62,"HORAIRE INVALIDE","OK")))</f>
        <v/>
      </c>
      <c r="Q62" s="22">
        <f>IF(OR(A62="",H62="",B62="",C62="",D62=""),"",IF(SUMPRODUCT(($H$2:$H$111=H62)*($B$2:$B$111=B62)*($C$2:$C$111&lt;D62+'Paramètres'!$B$6/1440)*($D$2:$D$111+'Paramètres'!$B$6/1440&gt;C62)*($A$2:$A$111&lt;&gt;A62))&gt;0,"CONFLIT","OK"))</f>
        <v/>
      </c>
      <c r="R62" s="22">
        <f>IF(A62="","",IF(P62&lt;&gt;"OK","À COMPLÉTER",IF(Q62="CONFLIT","CONFLIT",IF(AND(J62&lt;&gt;"Confirmé",K62&lt;&gt;"",K62&lt;='Paramètres'!$B$5),"À RELANCER",""))))</f>
        <v/>
      </c>
    </row>
    <row r="63" ht="22" customHeight="1">
      <c r="A63" s="17" t="n"/>
      <c r="B63" s="31" t="n"/>
      <c r="C63" s="32" t="n"/>
      <c r="D63" s="32" t="n"/>
      <c r="E63" s="17" t="n"/>
      <c r="F63" s="17" t="n"/>
      <c r="G63" s="17" t="n"/>
      <c r="H63" s="17" t="n"/>
      <c r="I63" s="17" t="n"/>
      <c r="J63" s="20" t="n"/>
      <c r="K63" s="31" t="n"/>
      <c r="L63" s="32" t="n"/>
      <c r="M63" s="17" t="n"/>
      <c r="N63" s="17" t="n"/>
      <c r="O63" s="23">
        <f>IF(OR(C63="",D63=""),"",IFERROR(ROUND((D63-C63)*1440,0),""))</f>
        <v/>
      </c>
      <c r="P63" s="24">
        <f>IF(A63="","",IF(COUNTBLANK(B63:I63)&gt;0,"INCOMPLET",IF(D63&lt;=C63,"HORAIRE INVALIDE","OK")))</f>
        <v/>
      </c>
      <c r="Q63" s="24">
        <f>IF(OR(A63="",H63="",B63="",C63="",D63=""),"",IF(SUMPRODUCT(($H$2:$H$111=H63)*($B$2:$B$111=B63)*($C$2:$C$111&lt;D63+'Paramètres'!$B$6/1440)*($D$2:$D$111+'Paramètres'!$B$6/1440&gt;C63)*($A$2:$A$111&lt;&gt;A63))&gt;0,"CONFLIT","OK"))</f>
        <v/>
      </c>
      <c r="R63" s="24">
        <f>IF(A63="","",IF(P63&lt;&gt;"OK","À COMPLÉTER",IF(Q63="CONFLIT","CONFLIT",IF(AND(J63&lt;&gt;"Confirmé",K63&lt;&gt;"",K63&lt;='Paramètres'!$B$5),"À RELANCER",""))))</f>
        <v/>
      </c>
    </row>
    <row r="64" ht="22" customHeight="1">
      <c r="A64" s="17" t="n"/>
      <c r="B64" s="31" t="n"/>
      <c r="C64" s="32" t="n"/>
      <c r="D64" s="32" t="n"/>
      <c r="E64" s="17" t="n"/>
      <c r="F64" s="17" t="n"/>
      <c r="G64" s="17" t="n"/>
      <c r="H64" s="17" t="n"/>
      <c r="I64" s="17" t="n"/>
      <c r="J64" s="20" t="n"/>
      <c r="K64" s="31" t="n"/>
      <c r="L64" s="32" t="n"/>
      <c r="M64" s="17" t="n"/>
      <c r="N64" s="17" t="n"/>
      <c r="O64" s="21">
        <f>IF(OR(C64="",D64=""),"",IFERROR(ROUND((D64-C64)*1440,0),""))</f>
        <v/>
      </c>
      <c r="P64" s="22">
        <f>IF(A64="","",IF(COUNTBLANK(B64:I64)&gt;0,"INCOMPLET",IF(D64&lt;=C64,"HORAIRE INVALIDE","OK")))</f>
        <v/>
      </c>
      <c r="Q64" s="22">
        <f>IF(OR(A64="",H64="",B64="",C64="",D64=""),"",IF(SUMPRODUCT(($H$2:$H$111=H64)*($B$2:$B$111=B64)*($C$2:$C$111&lt;D64+'Paramètres'!$B$6/1440)*($D$2:$D$111+'Paramètres'!$B$6/1440&gt;C64)*($A$2:$A$111&lt;&gt;A64))&gt;0,"CONFLIT","OK"))</f>
        <v/>
      </c>
      <c r="R64" s="22">
        <f>IF(A64="","",IF(P64&lt;&gt;"OK","À COMPLÉTER",IF(Q64="CONFLIT","CONFLIT",IF(AND(J64&lt;&gt;"Confirmé",K64&lt;&gt;"",K64&lt;='Paramètres'!$B$5),"À RELANCER",""))))</f>
        <v/>
      </c>
    </row>
    <row r="65" ht="22" customHeight="1">
      <c r="A65" s="17" t="n"/>
      <c r="B65" s="31" t="n"/>
      <c r="C65" s="32" t="n"/>
      <c r="D65" s="32" t="n"/>
      <c r="E65" s="17" t="n"/>
      <c r="F65" s="17" t="n"/>
      <c r="G65" s="17" t="n"/>
      <c r="H65" s="17" t="n"/>
      <c r="I65" s="17" t="n"/>
      <c r="J65" s="20" t="n"/>
      <c r="K65" s="31" t="n"/>
      <c r="L65" s="32" t="n"/>
      <c r="M65" s="17" t="n"/>
      <c r="N65" s="17" t="n"/>
      <c r="O65" s="23">
        <f>IF(OR(C65="",D65=""),"",IFERROR(ROUND((D65-C65)*1440,0),""))</f>
        <v/>
      </c>
      <c r="P65" s="24">
        <f>IF(A65="","",IF(COUNTBLANK(B65:I65)&gt;0,"INCOMPLET",IF(D65&lt;=C65,"HORAIRE INVALIDE","OK")))</f>
        <v/>
      </c>
      <c r="Q65" s="24">
        <f>IF(OR(A65="",H65="",B65="",C65="",D65=""),"",IF(SUMPRODUCT(($H$2:$H$111=H65)*($B$2:$B$111=B65)*($C$2:$C$111&lt;D65+'Paramètres'!$B$6/1440)*($D$2:$D$111+'Paramètres'!$B$6/1440&gt;C65)*($A$2:$A$111&lt;&gt;A65))&gt;0,"CONFLIT","OK"))</f>
        <v/>
      </c>
      <c r="R65" s="24">
        <f>IF(A65="","",IF(P65&lt;&gt;"OK","À COMPLÉTER",IF(Q65="CONFLIT","CONFLIT",IF(AND(J65&lt;&gt;"Confirmé",K65&lt;&gt;"",K65&lt;='Paramètres'!$B$5),"À RELANCER",""))))</f>
        <v/>
      </c>
    </row>
    <row r="66" ht="22" customHeight="1">
      <c r="A66" s="17" t="n"/>
      <c r="B66" s="31" t="n"/>
      <c r="C66" s="32" t="n"/>
      <c r="D66" s="32" t="n"/>
      <c r="E66" s="17" t="n"/>
      <c r="F66" s="17" t="n"/>
      <c r="G66" s="17" t="n"/>
      <c r="H66" s="17" t="n"/>
      <c r="I66" s="17" t="n"/>
      <c r="J66" s="20" t="n"/>
      <c r="K66" s="31" t="n"/>
      <c r="L66" s="32" t="n"/>
      <c r="M66" s="17" t="n"/>
      <c r="N66" s="17" t="n"/>
      <c r="O66" s="21">
        <f>IF(OR(C66="",D66=""),"",IFERROR(ROUND((D66-C66)*1440,0),""))</f>
        <v/>
      </c>
      <c r="P66" s="22">
        <f>IF(A66="","",IF(COUNTBLANK(B66:I66)&gt;0,"INCOMPLET",IF(D66&lt;=C66,"HORAIRE INVALIDE","OK")))</f>
        <v/>
      </c>
      <c r="Q66" s="22">
        <f>IF(OR(A66="",H66="",B66="",C66="",D66=""),"",IF(SUMPRODUCT(($H$2:$H$111=H66)*($B$2:$B$111=B66)*($C$2:$C$111&lt;D66+'Paramètres'!$B$6/1440)*($D$2:$D$111+'Paramètres'!$B$6/1440&gt;C66)*($A$2:$A$111&lt;&gt;A66))&gt;0,"CONFLIT","OK"))</f>
        <v/>
      </c>
      <c r="R66" s="22">
        <f>IF(A66="","",IF(P66&lt;&gt;"OK","À COMPLÉTER",IF(Q66="CONFLIT","CONFLIT",IF(AND(J66&lt;&gt;"Confirmé",K66&lt;&gt;"",K66&lt;='Paramètres'!$B$5),"À RELANCER",""))))</f>
        <v/>
      </c>
    </row>
    <row r="67" ht="22" customHeight="1">
      <c r="A67" s="17" t="n"/>
      <c r="B67" s="31" t="n"/>
      <c r="C67" s="32" t="n"/>
      <c r="D67" s="32" t="n"/>
      <c r="E67" s="17" t="n"/>
      <c r="F67" s="17" t="n"/>
      <c r="G67" s="17" t="n"/>
      <c r="H67" s="17" t="n"/>
      <c r="I67" s="17" t="n"/>
      <c r="J67" s="20" t="n"/>
      <c r="K67" s="31" t="n"/>
      <c r="L67" s="32" t="n"/>
      <c r="M67" s="17" t="n"/>
      <c r="N67" s="17" t="n"/>
      <c r="O67" s="23">
        <f>IF(OR(C67="",D67=""),"",IFERROR(ROUND((D67-C67)*1440,0),""))</f>
        <v/>
      </c>
      <c r="P67" s="24">
        <f>IF(A67="","",IF(COUNTBLANK(B67:I67)&gt;0,"INCOMPLET",IF(D67&lt;=C67,"HORAIRE INVALIDE","OK")))</f>
        <v/>
      </c>
      <c r="Q67" s="24">
        <f>IF(OR(A67="",H67="",B67="",C67="",D67=""),"",IF(SUMPRODUCT(($H$2:$H$111=H67)*($B$2:$B$111=B67)*($C$2:$C$111&lt;D67+'Paramètres'!$B$6/1440)*($D$2:$D$111+'Paramètres'!$B$6/1440&gt;C67)*($A$2:$A$111&lt;&gt;A67))&gt;0,"CONFLIT","OK"))</f>
        <v/>
      </c>
      <c r="R67" s="24">
        <f>IF(A67="","",IF(P67&lt;&gt;"OK","À COMPLÉTER",IF(Q67="CONFLIT","CONFLIT",IF(AND(J67&lt;&gt;"Confirmé",K67&lt;&gt;"",K67&lt;='Paramètres'!$B$5),"À RELANCER",""))))</f>
        <v/>
      </c>
    </row>
    <row r="68" ht="22" customHeight="1">
      <c r="A68" s="17" t="n"/>
      <c r="B68" s="31" t="n"/>
      <c r="C68" s="32" t="n"/>
      <c r="D68" s="32" t="n"/>
      <c r="E68" s="17" t="n"/>
      <c r="F68" s="17" t="n"/>
      <c r="G68" s="17" t="n"/>
      <c r="H68" s="17" t="n"/>
      <c r="I68" s="17" t="n"/>
      <c r="J68" s="20" t="n"/>
      <c r="K68" s="31" t="n"/>
      <c r="L68" s="32" t="n"/>
      <c r="M68" s="17" t="n"/>
      <c r="N68" s="17" t="n"/>
      <c r="O68" s="21">
        <f>IF(OR(C68="",D68=""),"",IFERROR(ROUND((D68-C68)*1440,0),""))</f>
        <v/>
      </c>
      <c r="P68" s="22">
        <f>IF(A68="","",IF(COUNTBLANK(B68:I68)&gt;0,"INCOMPLET",IF(D68&lt;=C68,"HORAIRE INVALIDE","OK")))</f>
        <v/>
      </c>
      <c r="Q68" s="22">
        <f>IF(OR(A68="",H68="",B68="",C68="",D68=""),"",IF(SUMPRODUCT(($H$2:$H$111=H68)*($B$2:$B$111=B68)*($C$2:$C$111&lt;D68+'Paramètres'!$B$6/1440)*($D$2:$D$111+'Paramètres'!$B$6/1440&gt;C68)*($A$2:$A$111&lt;&gt;A68))&gt;0,"CONFLIT","OK"))</f>
        <v/>
      </c>
      <c r="R68" s="22">
        <f>IF(A68="","",IF(P68&lt;&gt;"OK","À COMPLÉTER",IF(Q68="CONFLIT","CONFLIT",IF(AND(J68&lt;&gt;"Confirmé",K68&lt;&gt;"",K68&lt;='Paramètres'!$B$5),"À RELANCER",""))))</f>
        <v/>
      </c>
    </row>
    <row r="69" ht="22" customHeight="1">
      <c r="A69" s="17" t="n"/>
      <c r="B69" s="31" t="n"/>
      <c r="C69" s="32" t="n"/>
      <c r="D69" s="32" t="n"/>
      <c r="E69" s="17" t="n"/>
      <c r="F69" s="17" t="n"/>
      <c r="G69" s="17" t="n"/>
      <c r="H69" s="17" t="n"/>
      <c r="I69" s="17" t="n"/>
      <c r="J69" s="20" t="n"/>
      <c r="K69" s="31" t="n"/>
      <c r="L69" s="32" t="n"/>
      <c r="M69" s="17" t="n"/>
      <c r="N69" s="17" t="n"/>
      <c r="O69" s="23">
        <f>IF(OR(C69="",D69=""),"",IFERROR(ROUND((D69-C69)*1440,0),""))</f>
        <v/>
      </c>
      <c r="P69" s="24">
        <f>IF(A69="","",IF(COUNTBLANK(B69:I69)&gt;0,"INCOMPLET",IF(D69&lt;=C69,"HORAIRE INVALIDE","OK")))</f>
        <v/>
      </c>
      <c r="Q69" s="24">
        <f>IF(OR(A69="",H69="",B69="",C69="",D69=""),"",IF(SUMPRODUCT(($H$2:$H$111=H69)*($B$2:$B$111=B69)*($C$2:$C$111&lt;D69+'Paramètres'!$B$6/1440)*($D$2:$D$111+'Paramètres'!$B$6/1440&gt;C69)*($A$2:$A$111&lt;&gt;A69))&gt;0,"CONFLIT","OK"))</f>
        <v/>
      </c>
      <c r="R69" s="24">
        <f>IF(A69="","",IF(P69&lt;&gt;"OK","À COMPLÉTER",IF(Q69="CONFLIT","CONFLIT",IF(AND(J69&lt;&gt;"Confirmé",K69&lt;&gt;"",K69&lt;='Paramètres'!$B$5),"À RELANCER",""))))</f>
        <v/>
      </c>
    </row>
    <row r="70" ht="22" customHeight="1">
      <c r="A70" s="17" t="n"/>
      <c r="B70" s="31" t="n"/>
      <c r="C70" s="32" t="n"/>
      <c r="D70" s="32" t="n"/>
      <c r="E70" s="17" t="n"/>
      <c r="F70" s="17" t="n"/>
      <c r="G70" s="17" t="n"/>
      <c r="H70" s="17" t="n"/>
      <c r="I70" s="17" t="n"/>
      <c r="J70" s="20" t="n"/>
      <c r="K70" s="31" t="n"/>
      <c r="L70" s="32" t="n"/>
      <c r="M70" s="17" t="n"/>
      <c r="N70" s="17" t="n"/>
      <c r="O70" s="21">
        <f>IF(OR(C70="",D70=""),"",IFERROR(ROUND((D70-C70)*1440,0),""))</f>
        <v/>
      </c>
      <c r="P70" s="22">
        <f>IF(A70="","",IF(COUNTBLANK(B70:I70)&gt;0,"INCOMPLET",IF(D70&lt;=C70,"HORAIRE INVALIDE","OK")))</f>
        <v/>
      </c>
      <c r="Q70" s="22">
        <f>IF(OR(A70="",H70="",B70="",C70="",D70=""),"",IF(SUMPRODUCT(($H$2:$H$111=H70)*($B$2:$B$111=B70)*($C$2:$C$111&lt;D70+'Paramètres'!$B$6/1440)*($D$2:$D$111+'Paramètres'!$B$6/1440&gt;C70)*($A$2:$A$111&lt;&gt;A70))&gt;0,"CONFLIT","OK"))</f>
        <v/>
      </c>
      <c r="R70" s="22">
        <f>IF(A70="","",IF(P70&lt;&gt;"OK","À COMPLÉTER",IF(Q70="CONFLIT","CONFLIT",IF(AND(J70&lt;&gt;"Confirmé",K70&lt;&gt;"",K70&lt;='Paramètres'!$B$5),"À RELANCER",""))))</f>
        <v/>
      </c>
    </row>
    <row r="71" ht="22" customHeight="1">
      <c r="A71" s="17" t="n"/>
      <c r="B71" s="31" t="n"/>
      <c r="C71" s="32" t="n"/>
      <c r="D71" s="32" t="n"/>
      <c r="E71" s="17" t="n"/>
      <c r="F71" s="17" t="n"/>
      <c r="G71" s="17" t="n"/>
      <c r="H71" s="17" t="n"/>
      <c r="I71" s="17" t="n"/>
      <c r="J71" s="20" t="n"/>
      <c r="K71" s="31" t="n"/>
      <c r="L71" s="32" t="n"/>
      <c r="M71" s="17" t="n"/>
      <c r="N71" s="17" t="n"/>
      <c r="O71" s="23">
        <f>IF(OR(C71="",D71=""),"",IFERROR(ROUND((D71-C71)*1440,0),""))</f>
        <v/>
      </c>
      <c r="P71" s="24">
        <f>IF(A71="","",IF(COUNTBLANK(B71:I71)&gt;0,"INCOMPLET",IF(D71&lt;=C71,"HORAIRE INVALIDE","OK")))</f>
        <v/>
      </c>
      <c r="Q71" s="24">
        <f>IF(OR(A71="",H71="",B71="",C71="",D71=""),"",IF(SUMPRODUCT(($H$2:$H$111=H71)*($B$2:$B$111=B71)*($C$2:$C$111&lt;D71+'Paramètres'!$B$6/1440)*($D$2:$D$111+'Paramètres'!$B$6/1440&gt;C71)*($A$2:$A$111&lt;&gt;A71))&gt;0,"CONFLIT","OK"))</f>
        <v/>
      </c>
      <c r="R71" s="24">
        <f>IF(A71="","",IF(P71&lt;&gt;"OK","À COMPLÉTER",IF(Q71="CONFLIT","CONFLIT",IF(AND(J71&lt;&gt;"Confirmé",K71&lt;&gt;"",K71&lt;='Paramètres'!$B$5),"À RELANCER",""))))</f>
        <v/>
      </c>
    </row>
    <row r="72" ht="22" customHeight="1">
      <c r="A72" s="17" t="n"/>
      <c r="B72" s="31" t="n"/>
      <c r="C72" s="32" t="n"/>
      <c r="D72" s="32" t="n"/>
      <c r="E72" s="17" t="n"/>
      <c r="F72" s="17" t="n"/>
      <c r="G72" s="17" t="n"/>
      <c r="H72" s="17" t="n"/>
      <c r="I72" s="17" t="n"/>
      <c r="J72" s="20" t="n"/>
      <c r="K72" s="31" t="n"/>
      <c r="L72" s="32" t="n"/>
      <c r="M72" s="17" t="n"/>
      <c r="N72" s="17" t="n"/>
      <c r="O72" s="21">
        <f>IF(OR(C72="",D72=""),"",IFERROR(ROUND((D72-C72)*1440,0),""))</f>
        <v/>
      </c>
      <c r="P72" s="22">
        <f>IF(A72="","",IF(COUNTBLANK(B72:I72)&gt;0,"INCOMPLET",IF(D72&lt;=C72,"HORAIRE INVALIDE","OK")))</f>
        <v/>
      </c>
      <c r="Q72" s="22">
        <f>IF(OR(A72="",H72="",B72="",C72="",D72=""),"",IF(SUMPRODUCT(($H$2:$H$111=H72)*($B$2:$B$111=B72)*($C$2:$C$111&lt;D72+'Paramètres'!$B$6/1440)*($D$2:$D$111+'Paramètres'!$B$6/1440&gt;C72)*($A$2:$A$111&lt;&gt;A72))&gt;0,"CONFLIT","OK"))</f>
        <v/>
      </c>
      <c r="R72" s="22">
        <f>IF(A72="","",IF(P72&lt;&gt;"OK","À COMPLÉTER",IF(Q72="CONFLIT","CONFLIT",IF(AND(J72&lt;&gt;"Confirmé",K72&lt;&gt;"",K72&lt;='Paramètres'!$B$5),"À RELANCER",""))))</f>
        <v/>
      </c>
    </row>
    <row r="73" ht="22" customHeight="1">
      <c r="A73" s="17" t="n"/>
      <c r="B73" s="31" t="n"/>
      <c r="C73" s="32" t="n"/>
      <c r="D73" s="32" t="n"/>
      <c r="E73" s="17" t="n"/>
      <c r="F73" s="17" t="n"/>
      <c r="G73" s="17" t="n"/>
      <c r="H73" s="17" t="n"/>
      <c r="I73" s="17" t="n"/>
      <c r="J73" s="20" t="n"/>
      <c r="K73" s="31" t="n"/>
      <c r="L73" s="32" t="n"/>
      <c r="M73" s="17" t="n"/>
      <c r="N73" s="17" t="n"/>
      <c r="O73" s="23">
        <f>IF(OR(C73="",D73=""),"",IFERROR(ROUND((D73-C73)*1440,0),""))</f>
        <v/>
      </c>
      <c r="P73" s="24">
        <f>IF(A73="","",IF(COUNTBLANK(B73:I73)&gt;0,"INCOMPLET",IF(D73&lt;=C73,"HORAIRE INVALIDE","OK")))</f>
        <v/>
      </c>
      <c r="Q73" s="24">
        <f>IF(OR(A73="",H73="",B73="",C73="",D73=""),"",IF(SUMPRODUCT(($H$2:$H$111=H73)*($B$2:$B$111=B73)*($C$2:$C$111&lt;D73+'Paramètres'!$B$6/1440)*($D$2:$D$111+'Paramètres'!$B$6/1440&gt;C73)*($A$2:$A$111&lt;&gt;A73))&gt;0,"CONFLIT","OK"))</f>
        <v/>
      </c>
      <c r="R73" s="24">
        <f>IF(A73="","",IF(P73&lt;&gt;"OK","À COMPLÉTER",IF(Q73="CONFLIT","CONFLIT",IF(AND(J73&lt;&gt;"Confirmé",K73&lt;&gt;"",K73&lt;='Paramètres'!$B$5),"À RELANCER",""))))</f>
        <v/>
      </c>
    </row>
    <row r="74" ht="22" customHeight="1">
      <c r="A74" s="17" t="n"/>
      <c r="B74" s="31" t="n"/>
      <c r="C74" s="32" t="n"/>
      <c r="D74" s="32" t="n"/>
      <c r="E74" s="17" t="n"/>
      <c r="F74" s="17" t="n"/>
      <c r="G74" s="17" t="n"/>
      <c r="H74" s="17" t="n"/>
      <c r="I74" s="17" t="n"/>
      <c r="J74" s="20" t="n"/>
      <c r="K74" s="31" t="n"/>
      <c r="L74" s="32" t="n"/>
      <c r="M74" s="17" t="n"/>
      <c r="N74" s="17" t="n"/>
      <c r="O74" s="21">
        <f>IF(OR(C74="",D74=""),"",IFERROR(ROUND((D74-C74)*1440,0),""))</f>
        <v/>
      </c>
      <c r="P74" s="22">
        <f>IF(A74="","",IF(COUNTBLANK(B74:I74)&gt;0,"INCOMPLET",IF(D74&lt;=C74,"HORAIRE INVALIDE","OK")))</f>
        <v/>
      </c>
      <c r="Q74" s="22">
        <f>IF(OR(A74="",H74="",B74="",C74="",D74=""),"",IF(SUMPRODUCT(($H$2:$H$111=H74)*($B$2:$B$111=B74)*($C$2:$C$111&lt;D74+'Paramètres'!$B$6/1440)*($D$2:$D$111+'Paramètres'!$B$6/1440&gt;C74)*($A$2:$A$111&lt;&gt;A74))&gt;0,"CONFLIT","OK"))</f>
        <v/>
      </c>
      <c r="R74" s="22">
        <f>IF(A74="","",IF(P74&lt;&gt;"OK","À COMPLÉTER",IF(Q74="CONFLIT","CONFLIT",IF(AND(J74&lt;&gt;"Confirmé",K74&lt;&gt;"",K74&lt;='Paramètres'!$B$5),"À RELANCER",""))))</f>
        <v/>
      </c>
    </row>
    <row r="75" ht="22" customHeight="1">
      <c r="A75" s="17" t="n"/>
      <c r="B75" s="31" t="n"/>
      <c r="C75" s="32" t="n"/>
      <c r="D75" s="32" t="n"/>
      <c r="E75" s="17" t="n"/>
      <c r="F75" s="17" t="n"/>
      <c r="G75" s="17" t="n"/>
      <c r="H75" s="17" t="n"/>
      <c r="I75" s="17" t="n"/>
      <c r="J75" s="20" t="n"/>
      <c r="K75" s="31" t="n"/>
      <c r="L75" s="32" t="n"/>
      <c r="M75" s="17" t="n"/>
      <c r="N75" s="17" t="n"/>
      <c r="O75" s="23">
        <f>IF(OR(C75="",D75=""),"",IFERROR(ROUND((D75-C75)*1440,0),""))</f>
        <v/>
      </c>
      <c r="P75" s="24">
        <f>IF(A75="","",IF(COUNTBLANK(B75:I75)&gt;0,"INCOMPLET",IF(D75&lt;=C75,"HORAIRE INVALIDE","OK")))</f>
        <v/>
      </c>
      <c r="Q75" s="24">
        <f>IF(OR(A75="",H75="",B75="",C75="",D75=""),"",IF(SUMPRODUCT(($H$2:$H$111=H75)*($B$2:$B$111=B75)*($C$2:$C$111&lt;D75+'Paramètres'!$B$6/1440)*($D$2:$D$111+'Paramètres'!$B$6/1440&gt;C75)*($A$2:$A$111&lt;&gt;A75))&gt;0,"CONFLIT","OK"))</f>
        <v/>
      </c>
      <c r="R75" s="24">
        <f>IF(A75="","",IF(P75&lt;&gt;"OK","À COMPLÉTER",IF(Q75="CONFLIT","CONFLIT",IF(AND(J75&lt;&gt;"Confirmé",K75&lt;&gt;"",K75&lt;='Paramètres'!$B$5),"À RELANCER",""))))</f>
        <v/>
      </c>
    </row>
    <row r="76" ht="22" customHeight="1">
      <c r="A76" s="17" t="n"/>
      <c r="B76" s="31" t="n"/>
      <c r="C76" s="32" t="n"/>
      <c r="D76" s="32" t="n"/>
      <c r="E76" s="17" t="n"/>
      <c r="F76" s="17" t="n"/>
      <c r="G76" s="17" t="n"/>
      <c r="H76" s="17" t="n"/>
      <c r="I76" s="17" t="n"/>
      <c r="J76" s="20" t="n"/>
      <c r="K76" s="31" t="n"/>
      <c r="L76" s="32" t="n"/>
      <c r="M76" s="17" t="n"/>
      <c r="N76" s="17" t="n"/>
      <c r="O76" s="21">
        <f>IF(OR(C76="",D76=""),"",IFERROR(ROUND((D76-C76)*1440,0),""))</f>
        <v/>
      </c>
      <c r="P76" s="22">
        <f>IF(A76="","",IF(COUNTBLANK(B76:I76)&gt;0,"INCOMPLET",IF(D76&lt;=C76,"HORAIRE INVALIDE","OK")))</f>
        <v/>
      </c>
      <c r="Q76" s="22">
        <f>IF(OR(A76="",H76="",B76="",C76="",D76=""),"",IF(SUMPRODUCT(($H$2:$H$111=H76)*($B$2:$B$111=B76)*($C$2:$C$111&lt;D76+'Paramètres'!$B$6/1440)*($D$2:$D$111+'Paramètres'!$B$6/1440&gt;C76)*($A$2:$A$111&lt;&gt;A76))&gt;0,"CONFLIT","OK"))</f>
        <v/>
      </c>
      <c r="R76" s="22">
        <f>IF(A76="","",IF(P76&lt;&gt;"OK","À COMPLÉTER",IF(Q76="CONFLIT","CONFLIT",IF(AND(J76&lt;&gt;"Confirmé",K76&lt;&gt;"",K76&lt;='Paramètres'!$B$5),"À RELANCER",""))))</f>
        <v/>
      </c>
    </row>
    <row r="77" ht="22" customHeight="1">
      <c r="A77" s="17" t="n"/>
      <c r="B77" s="31" t="n"/>
      <c r="C77" s="32" t="n"/>
      <c r="D77" s="32" t="n"/>
      <c r="E77" s="17" t="n"/>
      <c r="F77" s="17" t="n"/>
      <c r="G77" s="17" t="n"/>
      <c r="H77" s="17" t="n"/>
      <c r="I77" s="17" t="n"/>
      <c r="J77" s="20" t="n"/>
      <c r="K77" s="31" t="n"/>
      <c r="L77" s="32" t="n"/>
      <c r="M77" s="17" t="n"/>
      <c r="N77" s="17" t="n"/>
      <c r="O77" s="23">
        <f>IF(OR(C77="",D77=""),"",IFERROR(ROUND((D77-C77)*1440,0),""))</f>
        <v/>
      </c>
      <c r="P77" s="24">
        <f>IF(A77="","",IF(COUNTBLANK(B77:I77)&gt;0,"INCOMPLET",IF(D77&lt;=C77,"HORAIRE INVALIDE","OK")))</f>
        <v/>
      </c>
      <c r="Q77" s="24">
        <f>IF(OR(A77="",H77="",B77="",C77="",D77=""),"",IF(SUMPRODUCT(($H$2:$H$111=H77)*($B$2:$B$111=B77)*($C$2:$C$111&lt;D77+'Paramètres'!$B$6/1440)*($D$2:$D$111+'Paramètres'!$B$6/1440&gt;C77)*($A$2:$A$111&lt;&gt;A77))&gt;0,"CONFLIT","OK"))</f>
        <v/>
      </c>
      <c r="R77" s="24">
        <f>IF(A77="","",IF(P77&lt;&gt;"OK","À COMPLÉTER",IF(Q77="CONFLIT","CONFLIT",IF(AND(J77&lt;&gt;"Confirmé",K77&lt;&gt;"",K77&lt;='Paramètres'!$B$5),"À RELANCER",""))))</f>
        <v/>
      </c>
    </row>
    <row r="78" ht="22" customHeight="1">
      <c r="A78" s="17" t="n"/>
      <c r="B78" s="31" t="n"/>
      <c r="C78" s="32" t="n"/>
      <c r="D78" s="32" t="n"/>
      <c r="E78" s="17" t="n"/>
      <c r="F78" s="17" t="n"/>
      <c r="G78" s="17" t="n"/>
      <c r="H78" s="17" t="n"/>
      <c r="I78" s="17" t="n"/>
      <c r="J78" s="20" t="n"/>
      <c r="K78" s="31" t="n"/>
      <c r="L78" s="32" t="n"/>
      <c r="M78" s="17" t="n"/>
      <c r="N78" s="17" t="n"/>
      <c r="O78" s="21">
        <f>IF(OR(C78="",D78=""),"",IFERROR(ROUND((D78-C78)*1440,0),""))</f>
        <v/>
      </c>
      <c r="P78" s="22">
        <f>IF(A78="","",IF(COUNTBLANK(B78:I78)&gt;0,"INCOMPLET",IF(D78&lt;=C78,"HORAIRE INVALIDE","OK")))</f>
        <v/>
      </c>
      <c r="Q78" s="22">
        <f>IF(OR(A78="",H78="",B78="",C78="",D78=""),"",IF(SUMPRODUCT(($H$2:$H$111=H78)*($B$2:$B$111=B78)*($C$2:$C$111&lt;D78+'Paramètres'!$B$6/1440)*($D$2:$D$111+'Paramètres'!$B$6/1440&gt;C78)*($A$2:$A$111&lt;&gt;A78))&gt;0,"CONFLIT","OK"))</f>
        <v/>
      </c>
      <c r="R78" s="22">
        <f>IF(A78="","",IF(P78&lt;&gt;"OK","À COMPLÉTER",IF(Q78="CONFLIT","CONFLIT",IF(AND(J78&lt;&gt;"Confirmé",K78&lt;&gt;"",K78&lt;='Paramètres'!$B$5),"À RELANCER",""))))</f>
        <v/>
      </c>
    </row>
    <row r="79" ht="22" customHeight="1">
      <c r="A79" s="17" t="n"/>
      <c r="B79" s="31" t="n"/>
      <c r="C79" s="32" t="n"/>
      <c r="D79" s="32" t="n"/>
      <c r="E79" s="17" t="n"/>
      <c r="F79" s="17" t="n"/>
      <c r="G79" s="17" t="n"/>
      <c r="H79" s="17" t="n"/>
      <c r="I79" s="17" t="n"/>
      <c r="J79" s="20" t="n"/>
      <c r="K79" s="31" t="n"/>
      <c r="L79" s="32" t="n"/>
      <c r="M79" s="17" t="n"/>
      <c r="N79" s="17" t="n"/>
      <c r="O79" s="23">
        <f>IF(OR(C79="",D79=""),"",IFERROR(ROUND((D79-C79)*1440,0),""))</f>
        <v/>
      </c>
      <c r="P79" s="24">
        <f>IF(A79="","",IF(COUNTBLANK(B79:I79)&gt;0,"INCOMPLET",IF(D79&lt;=C79,"HORAIRE INVALIDE","OK")))</f>
        <v/>
      </c>
      <c r="Q79" s="24">
        <f>IF(OR(A79="",H79="",B79="",C79="",D79=""),"",IF(SUMPRODUCT(($H$2:$H$111=H79)*($B$2:$B$111=B79)*($C$2:$C$111&lt;D79+'Paramètres'!$B$6/1440)*($D$2:$D$111+'Paramètres'!$B$6/1440&gt;C79)*($A$2:$A$111&lt;&gt;A79))&gt;0,"CONFLIT","OK"))</f>
        <v/>
      </c>
      <c r="R79" s="24">
        <f>IF(A79="","",IF(P79&lt;&gt;"OK","À COMPLÉTER",IF(Q79="CONFLIT","CONFLIT",IF(AND(J79&lt;&gt;"Confirmé",K79&lt;&gt;"",K79&lt;='Paramètres'!$B$5),"À RELANCER",""))))</f>
        <v/>
      </c>
    </row>
    <row r="80" ht="22" customHeight="1">
      <c r="A80" s="17" t="n"/>
      <c r="B80" s="31" t="n"/>
      <c r="C80" s="32" t="n"/>
      <c r="D80" s="32" t="n"/>
      <c r="E80" s="17" t="n"/>
      <c r="F80" s="17" t="n"/>
      <c r="G80" s="17" t="n"/>
      <c r="H80" s="17" t="n"/>
      <c r="I80" s="17" t="n"/>
      <c r="J80" s="20" t="n"/>
      <c r="K80" s="31" t="n"/>
      <c r="L80" s="32" t="n"/>
      <c r="M80" s="17" t="n"/>
      <c r="N80" s="17" t="n"/>
      <c r="O80" s="21">
        <f>IF(OR(C80="",D80=""),"",IFERROR(ROUND((D80-C80)*1440,0),""))</f>
        <v/>
      </c>
      <c r="P80" s="22">
        <f>IF(A80="","",IF(COUNTBLANK(B80:I80)&gt;0,"INCOMPLET",IF(D80&lt;=C80,"HORAIRE INVALIDE","OK")))</f>
        <v/>
      </c>
      <c r="Q80" s="22">
        <f>IF(OR(A80="",H80="",B80="",C80="",D80=""),"",IF(SUMPRODUCT(($H$2:$H$111=H80)*($B$2:$B$111=B80)*($C$2:$C$111&lt;D80+'Paramètres'!$B$6/1440)*($D$2:$D$111+'Paramètres'!$B$6/1440&gt;C80)*($A$2:$A$111&lt;&gt;A80))&gt;0,"CONFLIT","OK"))</f>
        <v/>
      </c>
      <c r="R80" s="22">
        <f>IF(A80="","",IF(P80&lt;&gt;"OK","À COMPLÉTER",IF(Q80="CONFLIT","CONFLIT",IF(AND(J80&lt;&gt;"Confirmé",K80&lt;&gt;"",K80&lt;='Paramètres'!$B$5),"À RELANCER",""))))</f>
        <v/>
      </c>
    </row>
    <row r="81" ht="22" customHeight="1">
      <c r="A81" s="17" t="n"/>
      <c r="B81" s="31" t="n"/>
      <c r="C81" s="32" t="n"/>
      <c r="D81" s="32" t="n"/>
      <c r="E81" s="17" t="n"/>
      <c r="F81" s="17" t="n"/>
      <c r="G81" s="17" t="n"/>
      <c r="H81" s="17" t="n"/>
      <c r="I81" s="17" t="n"/>
      <c r="J81" s="20" t="n"/>
      <c r="K81" s="31" t="n"/>
      <c r="L81" s="32" t="n"/>
      <c r="M81" s="17" t="n"/>
      <c r="N81" s="17" t="n"/>
      <c r="O81" s="23">
        <f>IF(OR(C81="",D81=""),"",IFERROR(ROUND((D81-C81)*1440,0),""))</f>
        <v/>
      </c>
      <c r="P81" s="24">
        <f>IF(A81="","",IF(COUNTBLANK(B81:I81)&gt;0,"INCOMPLET",IF(D81&lt;=C81,"HORAIRE INVALIDE","OK")))</f>
        <v/>
      </c>
      <c r="Q81" s="24">
        <f>IF(OR(A81="",H81="",B81="",C81="",D81=""),"",IF(SUMPRODUCT(($H$2:$H$111=H81)*($B$2:$B$111=B81)*($C$2:$C$111&lt;D81+'Paramètres'!$B$6/1440)*($D$2:$D$111+'Paramètres'!$B$6/1440&gt;C81)*($A$2:$A$111&lt;&gt;A81))&gt;0,"CONFLIT","OK"))</f>
        <v/>
      </c>
      <c r="R81" s="24">
        <f>IF(A81="","",IF(P81&lt;&gt;"OK","À COMPLÉTER",IF(Q81="CONFLIT","CONFLIT",IF(AND(J81&lt;&gt;"Confirmé",K81&lt;&gt;"",K81&lt;='Paramètres'!$B$5),"À RELANCER",""))))</f>
        <v/>
      </c>
    </row>
    <row r="82" ht="22" customHeight="1">
      <c r="A82" s="17" t="n"/>
      <c r="B82" s="31" t="n"/>
      <c r="C82" s="32" t="n"/>
      <c r="D82" s="32" t="n"/>
      <c r="E82" s="17" t="n"/>
      <c r="F82" s="17" t="n"/>
      <c r="G82" s="17" t="n"/>
      <c r="H82" s="17" t="n"/>
      <c r="I82" s="17" t="n"/>
      <c r="J82" s="20" t="n"/>
      <c r="K82" s="31" t="n"/>
      <c r="L82" s="32" t="n"/>
      <c r="M82" s="17" t="n"/>
      <c r="N82" s="17" t="n"/>
      <c r="O82" s="21">
        <f>IF(OR(C82="",D82=""),"",IFERROR(ROUND((D82-C82)*1440,0),""))</f>
        <v/>
      </c>
      <c r="P82" s="22">
        <f>IF(A82="","",IF(COUNTBLANK(B82:I82)&gt;0,"INCOMPLET",IF(D82&lt;=C82,"HORAIRE INVALIDE","OK")))</f>
        <v/>
      </c>
      <c r="Q82" s="22">
        <f>IF(OR(A82="",H82="",B82="",C82="",D82=""),"",IF(SUMPRODUCT(($H$2:$H$111=H82)*($B$2:$B$111=B82)*($C$2:$C$111&lt;D82+'Paramètres'!$B$6/1440)*($D$2:$D$111+'Paramètres'!$B$6/1440&gt;C82)*($A$2:$A$111&lt;&gt;A82))&gt;0,"CONFLIT","OK"))</f>
        <v/>
      </c>
      <c r="R82" s="22">
        <f>IF(A82="","",IF(P82&lt;&gt;"OK","À COMPLÉTER",IF(Q82="CONFLIT","CONFLIT",IF(AND(J82&lt;&gt;"Confirmé",K82&lt;&gt;"",K82&lt;='Paramètres'!$B$5),"À RELANCER",""))))</f>
        <v/>
      </c>
    </row>
    <row r="83" ht="22" customHeight="1">
      <c r="A83" s="17" t="n"/>
      <c r="B83" s="31" t="n"/>
      <c r="C83" s="32" t="n"/>
      <c r="D83" s="32" t="n"/>
      <c r="E83" s="17" t="n"/>
      <c r="F83" s="17" t="n"/>
      <c r="G83" s="17" t="n"/>
      <c r="H83" s="17" t="n"/>
      <c r="I83" s="17" t="n"/>
      <c r="J83" s="20" t="n"/>
      <c r="K83" s="31" t="n"/>
      <c r="L83" s="32" t="n"/>
      <c r="M83" s="17" t="n"/>
      <c r="N83" s="17" t="n"/>
      <c r="O83" s="23">
        <f>IF(OR(C83="",D83=""),"",IFERROR(ROUND((D83-C83)*1440,0),""))</f>
        <v/>
      </c>
      <c r="P83" s="24">
        <f>IF(A83="","",IF(COUNTBLANK(B83:I83)&gt;0,"INCOMPLET",IF(D83&lt;=C83,"HORAIRE INVALIDE","OK")))</f>
        <v/>
      </c>
      <c r="Q83" s="24">
        <f>IF(OR(A83="",H83="",B83="",C83="",D83=""),"",IF(SUMPRODUCT(($H$2:$H$111=H83)*($B$2:$B$111=B83)*($C$2:$C$111&lt;D83+'Paramètres'!$B$6/1440)*($D$2:$D$111+'Paramètres'!$B$6/1440&gt;C83)*($A$2:$A$111&lt;&gt;A83))&gt;0,"CONFLIT","OK"))</f>
        <v/>
      </c>
      <c r="R83" s="24">
        <f>IF(A83="","",IF(P83&lt;&gt;"OK","À COMPLÉTER",IF(Q83="CONFLIT","CONFLIT",IF(AND(J83&lt;&gt;"Confirmé",K83&lt;&gt;"",K83&lt;='Paramètres'!$B$5),"À RELANCER",""))))</f>
        <v/>
      </c>
    </row>
    <row r="84" ht="22" customHeight="1">
      <c r="A84" s="17" t="n"/>
      <c r="B84" s="31" t="n"/>
      <c r="C84" s="32" t="n"/>
      <c r="D84" s="32" t="n"/>
      <c r="E84" s="17" t="n"/>
      <c r="F84" s="17" t="n"/>
      <c r="G84" s="17" t="n"/>
      <c r="H84" s="17" t="n"/>
      <c r="I84" s="17" t="n"/>
      <c r="J84" s="20" t="n"/>
      <c r="K84" s="31" t="n"/>
      <c r="L84" s="32" t="n"/>
      <c r="M84" s="17" t="n"/>
      <c r="N84" s="17" t="n"/>
      <c r="O84" s="21">
        <f>IF(OR(C84="",D84=""),"",IFERROR(ROUND((D84-C84)*1440,0),""))</f>
        <v/>
      </c>
      <c r="P84" s="22">
        <f>IF(A84="","",IF(COUNTBLANK(B84:I84)&gt;0,"INCOMPLET",IF(D84&lt;=C84,"HORAIRE INVALIDE","OK")))</f>
        <v/>
      </c>
      <c r="Q84" s="22">
        <f>IF(OR(A84="",H84="",B84="",C84="",D84=""),"",IF(SUMPRODUCT(($H$2:$H$111=H84)*($B$2:$B$111=B84)*($C$2:$C$111&lt;D84+'Paramètres'!$B$6/1440)*($D$2:$D$111+'Paramètres'!$B$6/1440&gt;C84)*($A$2:$A$111&lt;&gt;A84))&gt;0,"CONFLIT","OK"))</f>
        <v/>
      </c>
      <c r="R84" s="22">
        <f>IF(A84="","",IF(P84&lt;&gt;"OK","À COMPLÉTER",IF(Q84="CONFLIT","CONFLIT",IF(AND(J84&lt;&gt;"Confirmé",K84&lt;&gt;"",K84&lt;='Paramètres'!$B$5),"À RELANCER",""))))</f>
        <v/>
      </c>
    </row>
    <row r="85" ht="22" customHeight="1">
      <c r="A85" s="17" t="n"/>
      <c r="B85" s="31" t="n"/>
      <c r="C85" s="32" t="n"/>
      <c r="D85" s="32" t="n"/>
      <c r="E85" s="17" t="n"/>
      <c r="F85" s="17" t="n"/>
      <c r="G85" s="17" t="n"/>
      <c r="H85" s="17" t="n"/>
      <c r="I85" s="17" t="n"/>
      <c r="J85" s="20" t="n"/>
      <c r="K85" s="31" t="n"/>
      <c r="L85" s="32" t="n"/>
      <c r="M85" s="17" t="n"/>
      <c r="N85" s="17" t="n"/>
      <c r="O85" s="23">
        <f>IF(OR(C85="",D85=""),"",IFERROR(ROUND((D85-C85)*1440,0),""))</f>
        <v/>
      </c>
      <c r="P85" s="24">
        <f>IF(A85="","",IF(COUNTBLANK(B85:I85)&gt;0,"INCOMPLET",IF(D85&lt;=C85,"HORAIRE INVALIDE","OK")))</f>
        <v/>
      </c>
      <c r="Q85" s="24">
        <f>IF(OR(A85="",H85="",B85="",C85="",D85=""),"",IF(SUMPRODUCT(($H$2:$H$111=H85)*($B$2:$B$111=B85)*($C$2:$C$111&lt;D85+'Paramètres'!$B$6/1440)*($D$2:$D$111+'Paramètres'!$B$6/1440&gt;C85)*($A$2:$A$111&lt;&gt;A85))&gt;0,"CONFLIT","OK"))</f>
        <v/>
      </c>
      <c r="R85" s="24">
        <f>IF(A85="","",IF(P85&lt;&gt;"OK","À COMPLÉTER",IF(Q85="CONFLIT","CONFLIT",IF(AND(J85&lt;&gt;"Confirmé",K85&lt;&gt;"",K85&lt;='Paramètres'!$B$5),"À RELANCER",""))))</f>
        <v/>
      </c>
    </row>
    <row r="86" ht="22" customHeight="1">
      <c r="A86" s="17" t="n"/>
      <c r="B86" s="31" t="n"/>
      <c r="C86" s="32" t="n"/>
      <c r="D86" s="32" t="n"/>
      <c r="E86" s="17" t="n"/>
      <c r="F86" s="17" t="n"/>
      <c r="G86" s="17" t="n"/>
      <c r="H86" s="17" t="n"/>
      <c r="I86" s="17" t="n"/>
      <c r="J86" s="20" t="n"/>
      <c r="K86" s="31" t="n"/>
      <c r="L86" s="32" t="n"/>
      <c r="M86" s="17" t="n"/>
      <c r="N86" s="17" t="n"/>
      <c r="O86" s="21">
        <f>IF(OR(C86="",D86=""),"",IFERROR(ROUND((D86-C86)*1440,0),""))</f>
        <v/>
      </c>
      <c r="P86" s="22">
        <f>IF(A86="","",IF(COUNTBLANK(B86:I86)&gt;0,"INCOMPLET",IF(D86&lt;=C86,"HORAIRE INVALIDE","OK")))</f>
        <v/>
      </c>
      <c r="Q86" s="22">
        <f>IF(OR(A86="",H86="",B86="",C86="",D86=""),"",IF(SUMPRODUCT(($H$2:$H$111=H86)*($B$2:$B$111=B86)*($C$2:$C$111&lt;D86+'Paramètres'!$B$6/1440)*($D$2:$D$111+'Paramètres'!$B$6/1440&gt;C86)*($A$2:$A$111&lt;&gt;A86))&gt;0,"CONFLIT","OK"))</f>
        <v/>
      </c>
      <c r="R86" s="22">
        <f>IF(A86="","",IF(P86&lt;&gt;"OK","À COMPLÉTER",IF(Q86="CONFLIT","CONFLIT",IF(AND(J86&lt;&gt;"Confirmé",K86&lt;&gt;"",K86&lt;='Paramètres'!$B$5),"À RELANCER",""))))</f>
        <v/>
      </c>
    </row>
    <row r="87" ht="22" customHeight="1">
      <c r="A87" s="17" t="n"/>
      <c r="B87" s="31" t="n"/>
      <c r="C87" s="32" t="n"/>
      <c r="D87" s="32" t="n"/>
      <c r="E87" s="17" t="n"/>
      <c r="F87" s="17" t="n"/>
      <c r="G87" s="17" t="n"/>
      <c r="H87" s="17" t="n"/>
      <c r="I87" s="17" t="n"/>
      <c r="J87" s="20" t="n"/>
      <c r="K87" s="31" t="n"/>
      <c r="L87" s="32" t="n"/>
      <c r="M87" s="17" t="n"/>
      <c r="N87" s="17" t="n"/>
      <c r="O87" s="23">
        <f>IF(OR(C87="",D87=""),"",IFERROR(ROUND((D87-C87)*1440,0),""))</f>
        <v/>
      </c>
      <c r="P87" s="24">
        <f>IF(A87="","",IF(COUNTBLANK(B87:I87)&gt;0,"INCOMPLET",IF(D87&lt;=C87,"HORAIRE INVALIDE","OK")))</f>
        <v/>
      </c>
      <c r="Q87" s="24">
        <f>IF(OR(A87="",H87="",B87="",C87="",D87=""),"",IF(SUMPRODUCT(($H$2:$H$111=H87)*($B$2:$B$111=B87)*($C$2:$C$111&lt;D87+'Paramètres'!$B$6/1440)*($D$2:$D$111+'Paramètres'!$B$6/1440&gt;C87)*($A$2:$A$111&lt;&gt;A87))&gt;0,"CONFLIT","OK"))</f>
        <v/>
      </c>
      <c r="R87" s="24">
        <f>IF(A87="","",IF(P87&lt;&gt;"OK","À COMPLÉTER",IF(Q87="CONFLIT","CONFLIT",IF(AND(J87&lt;&gt;"Confirmé",K87&lt;&gt;"",K87&lt;='Paramètres'!$B$5),"À RELANCER",""))))</f>
        <v/>
      </c>
    </row>
    <row r="88" ht="22" customHeight="1">
      <c r="A88" s="17" t="n"/>
      <c r="B88" s="31" t="n"/>
      <c r="C88" s="32" t="n"/>
      <c r="D88" s="32" t="n"/>
      <c r="E88" s="17" t="n"/>
      <c r="F88" s="17" t="n"/>
      <c r="G88" s="17" t="n"/>
      <c r="H88" s="17" t="n"/>
      <c r="I88" s="17" t="n"/>
      <c r="J88" s="20" t="n"/>
      <c r="K88" s="31" t="n"/>
      <c r="L88" s="32" t="n"/>
      <c r="M88" s="17" t="n"/>
      <c r="N88" s="17" t="n"/>
      <c r="O88" s="21">
        <f>IF(OR(C88="",D88=""),"",IFERROR(ROUND((D88-C88)*1440,0),""))</f>
        <v/>
      </c>
      <c r="P88" s="22">
        <f>IF(A88="","",IF(COUNTBLANK(B88:I88)&gt;0,"INCOMPLET",IF(D88&lt;=C88,"HORAIRE INVALIDE","OK")))</f>
        <v/>
      </c>
      <c r="Q88" s="22">
        <f>IF(OR(A88="",H88="",B88="",C88="",D88=""),"",IF(SUMPRODUCT(($H$2:$H$111=H88)*($B$2:$B$111=B88)*($C$2:$C$111&lt;D88+'Paramètres'!$B$6/1440)*($D$2:$D$111+'Paramètres'!$B$6/1440&gt;C88)*($A$2:$A$111&lt;&gt;A88))&gt;0,"CONFLIT","OK"))</f>
        <v/>
      </c>
      <c r="R88" s="22">
        <f>IF(A88="","",IF(P88&lt;&gt;"OK","À COMPLÉTER",IF(Q88="CONFLIT","CONFLIT",IF(AND(J88&lt;&gt;"Confirmé",K88&lt;&gt;"",K88&lt;='Paramètres'!$B$5),"À RELANCER",""))))</f>
        <v/>
      </c>
    </row>
    <row r="89" ht="22" customHeight="1">
      <c r="A89" s="17" t="n"/>
      <c r="B89" s="31" t="n"/>
      <c r="C89" s="32" t="n"/>
      <c r="D89" s="32" t="n"/>
      <c r="E89" s="17" t="n"/>
      <c r="F89" s="17" t="n"/>
      <c r="G89" s="17" t="n"/>
      <c r="H89" s="17" t="n"/>
      <c r="I89" s="17" t="n"/>
      <c r="J89" s="20" t="n"/>
      <c r="K89" s="31" t="n"/>
      <c r="L89" s="32" t="n"/>
      <c r="M89" s="17" t="n"/>
      <c r="N89" s="17" t="n"/>
      <c r="O89" s="23">
        <f>IF(OR(C89="",D89=""),"",IFERROR(ROUND((D89-C89)*1440,0),""))</f>
        <v/>
      </c>
      <c r="P89" s="24">
        <f>IF(A89="","",IF(COUNTBLANK(B89:I89)&gt;0,"INCOMPLET",IF(D89&lt;=C89,"HORAIRE INVALIDE","OK")))</f>
        <v/>
      </c>
      <c r="Q89" s="24">
        <f>IF(OR(A89="",H89="",B89="",C89="",D89=""),"",IF(SUMPRODUCT(($H$2:$H$111=H89)*($B$2:$B$111=B89)*($C$2:$C$111&lt;D89+'Paramètres'!$B$6/1440)*($D$2:$D$111+'Paramètres'!$B$6/1440&gt;C89)*($A$2:$A$111&lt;&gt;A89))&gt;0,"CONFLIT","OK"))</f>
        <v/>
      </c>
      <c r="R89" s="24">
        <f>IF(A89="","",IF(P89&lt;&gt;"OK","À COMPLÉTER",IF(Q89="CONFLIT","CONFLIT",IF(AND(J89&lt;&gt;"Confirmé",K89&lt;&gt;"",K89&lt;='Paramètres'!$B$5),"À RELANCER",""))))</f>
        <v/>
      </c>
    </row>
    <row r="90" ht="22" customHeight="1">
      <c r="A90" s="17" t="n"/>
      <c r="B90" s="31" t="n"/>
      <c r="C90" s="32" t="n"/>
      <c r="D90" s="32" t="n"/>
      <c r="E90" s="17" t="n"/>
      <c r="F90" s="17" t="n"/>
      <c r="G90" s="17" t="n"/>
      <c r="H90" s="17" t="n"/>
      <c r="I90" s="17" t="n"/>
      <c r="J90" s="20" t="n"/>
      <c r="K90" s="31" t="n"/>
      <c r="L90" s="32" t="n"/>
      <c r="M90" s="17" t="n"/>
      <c r="N90" s="17" t="n"/>
      <c r="O90" s="21">
        <f>IF(OR(C90="",D90=""),"",IFERROR(ROUND((D90-C90)*1440,0),""))</f>
        <v/>
      </c>
      <c r="P90" s="22">
        <f>IF(A90="","",IF(COUNTBLANK(B90:I90)&gt;0,"INCOMPLET",IF(D90&lt;=C90,"HORAIRE INVALIDE","OK")))</f>
        <v/>
      </c>
      <c r="Q90" s="22">
        <f>IF(OR(A90="",H90="",B90="",C90="",D90=""),"",IF(SUMPRODUCT(($H$2:$H$111=H90)*($B$2:$B$111=B90)*($C$2:$C$111&lt;D90+'Paramètres'!$B$6/1440)*($D$2:$D$111+'Paramètres'!$B$6/1440&gt;C90)*($A$2:$A$111&lt;&gt;A90))&gt;0,"CONFLIT","OK"))</f>
        <v/>
      </c>
      <c r="R90" s="22">
        <f>IF(A90="","",IF(P90&lt;&gt;"OK","À COMPLÉTER",IF(Q90="CONFLIT","CONFLIT",IF(AND(J90&lt;&gt;"Confirmé",K90&lt;&gt;"",K90&lt;='Paramètres'!$B$5),"À RELANCER",""))))</f>
        <v/>
      </c>
    </row>
    <row r="91" ht="22" customHeight="1">
      <c r="A91" s="17" t="n"/>
      <c r="B91" s="31" t="n"/>
      <c r="C91" s="32" t="n"/>
      <c r="D91" s="32" t="n"/>
      <c r="E91" s="17" t="n"/>
      <c r="F91" s="17" t="n"/>
      <c r="G91" s="17" t="n"/>
      <c r="H91" s="17" t="n"/>
      <c r="I91" s="17" t="n"/>
      <c r="J91" s="20" t="n"/>
      <c r="K91" s="31" t="n"/>
      <c r="L91" s="32" t="n"/>
      <c r="M91" s="17" t="n"/>
      <c r="N91" s="17" t="n"/>
      <c r="O91" s="23">
        <f>IF(OR(C91="",D91=""),"",IFERROR(ROUND((D91-C91)*1440,0),""))</f>
        <v/>
      </c>
      <c r="P91" s="24">
        <f>IF(A91="","",IF(COUNTBLANK(B91:I91)&gt;0,"INCOMPLET",IF(D91&lt;=C91,"HORAIRE INVALIDE","OK")))</f>
        <v/>
      </c>
      <c r="Q91" s="24">
        <f>IF(OR(A91="",H91="",B91="",C91="",D91=""),"",IF(SUMPRODUCT(($H$2:$H$111=H91)*($B$2:$B$111=B91)*($C$2:$C$111&lt;D91+'Paramètres'!$B$6/1440)*($D$2:$D$111+'Paramètres'!$B$6/1440&gt;C91)*($A$2:$A$111&lt;&gt;A91))&gt;0,"CONFLIT","OK"))</f>
        <v/>
      </c>
      <c r="R91" s="24">
        <f>IF(A91="","",IF(P91&lt;&gt;"OK","À COMPLÉTER",IF(Q91="CONFLIT","CONFLIT",IF(AND(J91&lt;&gt;"Confirmé",K91&lt;&gt;"",K91&lt;='Paramètres'!$B$5),"À RELANCER",""))))</f>
        <v/>
      </c>
    </row>
    <row r="92" ht="22" customHeight="1">
      <c r="A92" s="17" t="n"/>
      <c r="B92" s="31" t="n"/>
      <c r="C92" s="32" t="n"/>
      <c r="D92" s="32" t="n"/>
      <c r="E92" s="17" t="n"/>
      <c r="F92" s="17" t="n"/>
      <c r="G92" s="17" t="n"/>
      <c r="H92" s="17" t="n"/>
      <c r="I92" s="17" t="n"/>
      <c r="J92" s="20" t="n"/>
      <c r="K92" s="31" t="n"/>
      <c r="L92" s="32" t="n"/>
      <c r="M92" s="17" t="n"/>
      <c r="N92" s="17" t="n"/>
      <c r="O92" s="21">
        <f>IF(OR(C92="",D92=""),"",IFERROR(ROUND((D92-C92)*1440,0),""))</f>
        <v/>
      </c>
      <c r="P92" s="22">
        <f>IF(A92="","",IF(COUNTBLANK(B92:I92)&gt;0,"INCOMPLET",IF(D92&lt;=C92,"HORAIRE INVALIDE","OK")))</f>
        <v/>
      </c>
      <c r="Q92" s="22">
        <f>IF(OR(A92="",H92="",B92="",C92="",D92=""),"",IF(SUMPRODUCT(($H$2:$H$111=H92)*($B$2:$B$111=B92)*($C$2:$C$111&lt;D92+'Paramètres'!$B$6/1440)*($D$2:$D$111+'Paramètres'!$B$6/1440&gt;C92)*($A$2:$A$111&lt;&gt;A92))&gt;0,"CONFLIT","OK"))</f>
        <v/>
      </c>
      <c r="R92" s="22">
        <f>IF(A92="","",IF(P92&lt;&gt;"OK","À COMPLÉTER",IF(Q92="CONFLIT","CONFLIT",IF(AND(J92&lt;&gt;"Confirmé",K92&lt;&gt;"",K92&lt;='Paramètres'!$B$5),"À RELANCER",""))))</f>
        <v/>
      </c>
    </row>
    <row r="93" ht="22" customHeight="1">
      <c r="A93" s="17" t="n"/>
      <c r="B93" s="31" t="n"/>
      <c r="C93" s="32" t="n"/>
      <c r="D93" s="32" t="n"/>
      <c r="E93" s="17" t="n"/>
      <c r="F93" s="17" t="n"/>
      <c r="G93" s="17" t="n"/>
      <c r="H93" s="17" t="n"/>
      <c r="I93" s="17" t="n"/>
      <c r="J93" s="20" t="n"/>
      <c r="K93" s="31" t="n"/>
      <c r="L93" s="32" t="n"/>
      <c r="M93" s="17" t="n"/>
      <c r="N93" s="17" t="n"/>
      <c r="O93" s="23">
        <f>IF(OR(C93="",D93=""),"",IFERROR(ROUND((D93-C93)*1440,0),""))</f>
        <v/>
      </c>
      <c r="P93" s="24">
        <f>IF(A93="","",IF(COUNTBLANK(B93:I93)&gt;0,"INCOMPLET",IF(D93&lt;=C93,"HORAIRE INVALIDE","OK")))</f>
        <v/>
      </c>
      <c r="Q93" s="24">
        <f>IF(OR(A93="",H93="",B93="",C93="",D93=""),"",IF(SUMPRODUCT(($H$2:$H$111=H93)*($B$2:$B$111=B93)*($C$2:$C$111&lt;D93+'Paramètres'!$B$6/1440)*($D$2:$D$111+'Paramètres'!$B$6/1440&gt;C93)*($A$2:$A$111&lt;&gt;A93))&gt;0,"CONFLIT","OK"))</f>
        <v/>
      </c>
      <c r="R93" s="24">
        <f>IF(A93="","",IF(P93&lt;&gt;"OK","À COMPLÉTER",IF(Q93="CONFLIT","CONFLIT",IF(AND(J93&lt;&gt;"Confirmé",K93&lt;&gt;"",K93&lt;='Paramètres'!$B$5),"À RELANCER",""))))</f>
        <v/>
      </c>
    </row>
    <row r="94" ht="22" customHeight="1">
      <c r="A94" s="17" t="n"/>
      <c r="B94" s="31" t="n"/>
      <c r="C94" s="32" t="n"/>
      <c r="D94" s="32" t="n"/>
      <c r="E94" s="17" t="n"/>
      <c r="F94" s="17" t="n"/>
      <c r="G94" s="17" t="n"/>
      <c r="H94" s="17" t="n"/>
      <c r="I94" s="17" t="n"/>
      <c r="J94" s="20" t="n"/>
      <c r="K94" s="31" t="n"/>
      <c r="L94" s="32" t="n"/>
      <c r="M94" s="17" t="n"/>
      <c r="N94" s="17" t="n"/>
      <c r="O94" s="21">
        <f>IF(OR(C94="",D94=""),"",IFERROR(ROUND((D94-C94)*1440,0),""))</f>
        <v/>
      </c>
      <c r="P94" s="22">
        <f>IF(A94="","",IF(COUNTBLANK(B94:I94)&gt;0,"INCOMPLET",IF(D94&lt;=C94,"HORAIRE INVALIDE","OK")))</f>
        <v/>
      </c>
      <c r="Q94" s="22">
        <f>IF(OR(A94="",H94="",B94="",C94="",D94=""),"",IF(SUMPRODUCT(($H$2:$H$111=H94)*($B$2:$B$111=B94)*($C$2:$C$111&lt;D94+'Paramètres'!$B$6/1440)*($D$2:$D$111+'Paramètres'!$B$6/1440&gt;C94)*($A$2:$A$111&lt;&gt;A94))&gt;0,"CONFLIT","OK"))</f>
        <v/>
      </c>
      <c r="R94" s="22">
        <f>IF(A94="","",IF(P94&lt;&gt;"OK","À COMPLÉTER",IF(Q94="CONFLIT","CONFLIT",IF(AND(J94&lt;&gt;"Confirmé",K94&lt;&gt;"",K94&lt;='Paramètres'!$B$5),"À RELANCER",""))))</f>
        <v/>
      </c>
    </row>
    <row r="95" ht="22" customHeight="1">
      <c r="A95" s="17" t="n"/>
      <c r="B95" s="31" t="n"/>
      <c r="C95" s="32" t="n"/>
      <c r="D95" s="32" t="n"/>
      <c r="E95" s="17" t="n"/>
      <c r="F95" s="17" t="n"/>
      <c r="G95" s="17" t="n"/>
      <c r="H95" s="17" t="n"/>
      <c r="I95" s="17" t="n"/>
      <c r="J95" s="20" t="n"/>
      <c r="K95" s="31" t="n"/>
      <c r="L95" s="32" t="n"/>
      <c r="M95" s="17" t="n"/>
      <c r="N95" s="17" t="n"/>
      <c r="O95" s="23">
        <f>IF(OR(C95="",D95=""),"",IFERROR(ROUND((D95-C95)*1440,0),""))</f>
        <v/>
      </c>
      <c r="P95" s="24">
        <f>IF(A95="","",IF(COUNTBLANK(B95:I95)&gt;0,"INCOMPLET",IF(D95&lt;=C95,"HORAIRE INVALIDE","OK")))</f>
        <v/>
      </c>
      <c r="Q95" s="24">
        <f>IF(OR(A95="",H95="",B95="",C95="",D95=""),"",IF(SUMPRODUCT(($H$2:$H$111=H95)*($B$2:$B$111=B95)*($C$2:$C$111&lt;D95+'Paramètres'!$B$6/1440)*($D$2:$D$111+'Paramètres'!$B$6/1440&gt;C95)*($A$2:$A$111&lt;&gt;A95))&gt;0,"CONFLIT","OK"))</f>
        <v/>
      </c>
      <c r="R95" s="24">
        <f>IF(A95="","",IF(P95&lt;&gt;"OK","À COMPLÉTER",IF(Q95="CONFLIT","CONFLIT",IF(AND(J95&lt;&gt;"Confirmé",K95&lt;&gt;"",K95&lt;='Paramètres'!$B$5),"À RELANCER",""))))</f>
        <v/>
      </c>
    </row>
    <row r="96" ht="22" customHeight="1">
      <c r="A96" s="17" t="n"/>
      <c r="B96" s="31" t="n"/>
      <c r="C96" s="32" t="n"/>
      <c r="D96" s="32" t="n"/>
      <c r="E96" s="17" t="n"/>
      <c r="F96" s="17" t="n"/>
      <c r="G96" s="17" t="n"/>
      <c r="H96" s="17" t="n"/>
      <c r="I96" s="17" t="n"/>
      <c r="J96" s="20" t="n"/>
      <c r="K96" s="31" t="n"/>
      <c r="L96" s="32" t="n"/>
      <c r="M96" s="17" t="n"/>
      <c r="N96" s="17" t="n"/>
      <c r="O96" s="21">
        <f>IF(OR(C96="",D96=""),"",IFERROR(ROUND((D96-C96)*1440,0),""))</f>
        <v/>
      </c>
      <c r="P96" s="22">
        <f>IF(A96="","",IF(COUNTBLANK(B96:I96)&gt;0,"INCOMPLET",IF(D96&lt;=C96,"HORAIRE INVALIDE","OK")))</f>
        <v/>
      </c>
      <c r="Q96" s="22">
        <f>IF(OR(A96="",H96="",B96="",C96="",D96=""),"",IF(SUMPRODUCT(($H$2:$H$111=H96)*($B$2:$B$111=B96)*($C$2:$C$111&lt;D96+'Paramètres'!$B$6/1440)*($D$2:$D$111+'Paramètres'!$B$6/1440&gt;C96)*($A$2:$A$111&lt;&gt;A96))&gt;0,"CONFLIT","OK"))</f>
        <v/>
      </c>
      <c r="R96" s="22">
        <f>IF(A96="","",IF(P96&lt;&gt;"OK","À COMPLÉTER",IF(Q96="CONFLIT","CONFLIT",IF(AND(J96&lt;&gt;"Confirmé",K96&lt;&gt;"",K96&lt;='Paramètres'!$B$5),"À RELANCER",""))))</f>
        <v/>
      </c>
    </row>
    <row r="97" ht="22" customHeight="1">
      <c r="A97" s="17" t="n"/>
      <c r="B97" s="31" t="n"/>
      <c r="C97" s="32" t="n"/>
      <c r="D97" s="32" t="n"/>
      <c r="E97" s="17" t="n"/>
      <c r="F97" s="17" t="n"/>
      <c r="G97" s="17" t="n"/>
      <c r="H97" s="17" t="n"/>
      <c r="I97" s="17" t="n"/>
      <c r="J97" s="20" t="n"/>
      <c r="K97" s="31" t="n"/>
      <c r="L97" s="32" t="n"/>
      <c r="M97" s="17" t="n"/>
      <c r="N97" s="17" t="n"/>
      <c r="O97" s="23">
        <f>IF(OR(C97="",D97=""),"",IFERROR(ROUND((D97-C97)*1440,0),""))</f>
        <v/>
      </c>
      <c r="P97" s="24">
        <f>IF(A97="","",IF(COUNTBLANK(B97:I97)&gt;0,"INCOMPLET",IF(D97&lt;=C97,"HORAIRE INVALIDE","OK")))</f>
        <v/>
      </c>
      <c r="Q97" s="24">
        <f>IF(OR(A97="",H97="",B97="",C97="",D97=""),"",IF(SUMPRODUCT(($H$2:$H$111=H97)*($B$2:$B$111=B97)*($C$2:$C$111&lt;D97+'Paramètres'!$B$6/1440)*($D$2:$D$111+'Paramètres'!$B$6/1440&gt;C97)*($A$2:$A$111&lt;&gt;A97))&gt;0,"CONFLIT","OK"))</f>
        <v/>
      </c>
      <c r="R97" s="24">
        <f>IF(A97="","",IF(P97&lt;&gt;"OK","À COMPLÉTER",IF(Q97="CONFLIT","CONFLIT",IF(AND(J97&lt;&gt;"Confirmé",K97&lt;&gt;"",K97&lt;='Paramètres'!$B$5),"À RELANCER",""))))</f>
        <v/>
      </c>
    </row>
    <row r="98" ht="22" customHeight="1">
      <c r="A98" s="17" t="n"/>
      <c r="B98" s="31" t="n"/>
      <c r="C98" s="32" t="n"/>
      <c r="D98" s="32" t="n"/>
      <c r="E98" s="17" t="n"/>
      <c r="F98" s="17" t="n"/>
      <c r="G98" s="17" t="n"/>
      <c r="H98" s="17" t="n"/>
      <c r="I98" s="17" t="n"/>
      <c r="J98" s="20" t="n"/>
      <c r="K98" s="31" t="n"/>
      <c r="L98" s="32" t="n"/>
      <c r="M98" s="17" t="n"/>
      <c r="N98" s="17" t="n"/>
      <c r="O98" s="21">
        <f>IF(OR(C98="",D98=""),"",IFERROR(ROUND((D98-C98)*1440,0),""))</f>
        <v/>
      </c>
      <c r="P98" s="22">
        <f>IF(A98="","",IF(COUNTBLANK(B98:I98)&gt;0,"INCOMPLET",IF(D98&lt;=C98,"HORAIRE INVALIDE","OK")))</f>
        <v/>
      </c>
      <c r="Q98" s="22">
        <f>IF(OR(A98="",H98="",B98="",C98="",D98=""),"",IF(SUMPRODUCT(($H$2:$H$111=H98)*($B$2:$B$111=B98)*($C$2:$C$111&lt;D98+'Paramètres'!$B$6/1440)*($D$2:$D$111+'Paramètres'!$B$6/1440&gt;C98)*($A$2:$A$111&lt;&gt;A98))&gt;0,"CONFLIT","OK"))</f>
        <v/>
      </c>
      <c r="R98" s="22">
        <f>IF(A98="","",IF(P98&lt;&gt;"OK","À COMPLÉTER",IF(Q98="CONFLIT","CONFLIT",IF(AND(J98&lt;&gt;"Confirmé",K98&lt;&gt;"",K98&lt;='Paramètres'!$B$5),"À RELANCER",""))))</f>
        <v/>
      </c>
    </row>
    <row r="99" ht="22" customHeight="1">
      <c r="A99" s="17" t="n"/>
      <c r="B99" s="31" t="n"/>
      <c r="C99" s="32" t="n"/>
      <c r="D99" s="32" t="n"/>
      <c r="E99" s="17" t="n"/>
      <c r="F99" s="17" t="n"/>
      <c r="G99" s="17" t="n"/>
      <c r="H99" s="17" t="n"/>
      <c r="I99" s="17" t="n"/>
      <c r="J99" s="20" t="n"/>
      <c r="K99" s="31" t="n"/>
      <c r="L99" s="32" t="n"/>
      <c r="M99" s="17" t="n"/>
      <c r="N99" s="17" t="n"/>
      <c r="O99" s="23">
        <f>IF(OR(C99="",D99=""),"",IFERROR(ROUND((D99-C99)*1440,0),""))</f>
        <v/>
      </c>
      <c r="P99" s="24">
        <f>IF(A99="","",IF(COUNTBLANK(B99:I99)&gt;0,"INCOMPLET",IF(D99&lt;=C99,"HORAIRE INVALIDE","OK")))</f>
        <v/>
      </c>
      <c r="Q99" s="24">
        <f>IF(OR(A99="",H99="",B99="",C99="",D99=""),"",IF(SUMPRODUCT(($H$2:$H$111=H99)*($B$2:$B$111=B99)*($C$2:$C$111&lt;D99+'Paramètres'!$B$6/1440)*($D$2:$D$111+'Paramètres'!$B$6/1440&gt;C99)*($A$2:$A$111&lt;&gt;A99))&gt;0,"CONFLIT","OK"))</f>
        <v/>
      </c>
      <c r="R99" s="24">
        <f>IF(A99="","",IF(P99&lt;&gt;"OK","À COMPLÉTER",IF(Q99="CONFLIT","CONFLIT",IF(AND(J99&lt;&gt;"Confirmé",K99&lt;&gt;"",K99&lt;='Paramètres'!$B$5),"À RELANCER",""))))</f>
        <v/>
      </c>
    </row>
    <row r="100" ht="22" customHeight="1">
      <c r="A100" s="17" t="n"/>
      <c r="B100" s="31" t="n"/>
      <c r="C100" s="32" t="n"/>
      <c r="D100" s="32" t="n"/>
      <c r="E100" s="17" t="n"/>
      <c r="F100" s="17" t="n"/>
      <c r="G100" s="17" t="n"/>
      <c r="H100" s="17" t="n"/>
      <c r="I100" s="17" t="n"/>
      <c r="J100" s="20" t="n"/>
      <c r="K100" s="31" t="n"/>
      <c r="L100" s="32" t="n"/>
      <c r="M100" s="17" t="n"/>
      <c r="N100" s="17" t="n"/>
      <c r="O100" s="21">
        <f>IF(OR(C100="",D100=""),"",IFERROR(ROUND((D100-C100)*1440,0),""))</f>
        <v/>
      </c>
      <c r="P100" s="22">
        <f>IF(A100="","",IF(COUNTBLANK(B100:I100)&gt;0,"INCOMPLET",IF(D100&lt;=C100,"HORAIRE INVALIDE","OK")))</f>
        <v/>
      </c>
      <c r="Q100" s="22">
        <f>IF(OR(A100="",H100="",B100="",C100="",D100=""),"",IF(SUMPRODUCT(($H$2:$H$111=H100)*($B$2:$B$111=B100)*($C$2:$C$111&lt;D100+'Paramètres'!$B$6/1440)*($D$2:$D$111+'Paramètres'!$B$6/1440&gt;C100)*($A$2:$A$111&lt;&gt;A100))&gt;0,"CONFLIT","OK"))</f>
        <v/>
      </c>
      <c r="R100" s="22">
        <f>IF(A100="","",IF(P100&lt;&gt;"OK","À COMPLÉTER",IF(Q100="CONFLIT","CONFLIT",IF(AND(J100&lt;&gt;"Confirmé",K100&lt;&gt;"",K100&lt;='Paramètres'!$B$5),"À RELANCER",""))))</f>
        <v/>
      </c>
    </row>
    <row r="101" ht="22" customHeight="1">
      <c r="A101" s="17" t="n"/>
      <c r="B101" s="31" t="n"/>
      <c r="C101" s="32" t="n"/>
      <c r="D101" s="32" t="n"/>
      <c r="E101" s="17" t="n"/>
      <c r="F101" s="17" t="n"/>
      <c r="G101" s="17" t="n"/>
      <c r="H101" s="17" t="n"/>
      <c r="I101" s="17" t="n"/>
      <c r="J101" s="20" t="n"/>
      <c r="K101" s="31" t="n"/>
      <c r="L101" s="32" t="n"/>
      <c r="M101" s="17" t="n"/>
      <c r="N101" s="17" t="n"/>
      <c r="O101" s="23">
        <f>IF(OR(C101="",D101=""),"",IFERROR(ROUND((D101-C101)*1440,0),""))</f>
        <v/>
      </c>
      <c r="P101" s="24">
        <f>IF(A101="","",IF(COUNTBLANK(B101:I101)&gt;0,"INCOMPLET",IF(D101&lt;=C101,"HORAIRE INVALIDE","OK")))</f>
        <v/>
      </c>
      <c r="Q101" s="24">
        <f>IF(OR(A101="",H101="",B101="",C101="",D101=""),"",IF(SUMPRODUCT(($H$2:$H$111=H101)*($B$2:$B$111=B101)*($C$2:$C$111&lt;D101+'Paramètres'!$B$6/1440)*($D$2:$D$111+'Paramètres'!$B$6/1440&gt;C101)*($A$2:$A$111&lt;&gt;A101))&gt;0,"CONFLIT","OK"))</f>
        <v/>
      </c>
      <c r="R101" s="24">
        <f>IF(A101="","",IF(P101&lt;&gt;"OK","À COMPLÉTER",IF(Q101="CONFLIT","CONFLIT",IF(AND(J101&lt;&gt;"Confirmé",K101&lt;&gt;"",K101&lt;='Paramètres'!$B$5),"À RELANCER",""))))</f>
        <v/>
      </c>
    </row>
    <row r="102" ht="22" customHeight="1">
      <c r="A102" s="17" t="n"/>
      <c r="B102" s="31" t="n"/>
      <c r="C102" s="32" t="n"/>
      <c r="D102" s="32" t="n"/>
      <c r="E102" s="17" t="n"/>
      <c r="F102" s="17" t="n"/>
      <c r="G102" s="17" t="n"/>
      <c r="H102" s="17" t="n"/>
      <c r="I102" s="17" t="n"/>
      <c r="J102" s="20" t="n"/>
      <c r="K102" s="31" t="n"/>
      <c r="L102" s="32" t="n"/>
      <c r="M102" s="17" t="n"/>
      <c r="N102" s="17" t="n"/>
      <c r="O102" s="21">
        <f>IF(OR(C102="",D102=""),"",IFERROR(ROUND((D102-C102)*1440,0),""))</f>
        <v/>
      </c>
      <c r="P102" s="22">
        <f>IF(A102="","",IF(COUNTBLANK(B102:I102)&gt;0,"INCOMPLET",IF(D102&lt;=C102,"HORAIRE INVALIDE","OK")))</f>
        <v/>
      </c>
      <c r="Q102" s="22">
        <f>IF(OR(A102="",H102="",B102="",C102="",D102=""),"",IF(SUMPRODUCT(($H$2:$H$111=H102)*($B$2:$B$111=B102)*($C$2:$C$111&lt;D102+'Paramètres'!$B$6/1440)*($D$2:$D$111+'Paramètres'!$B$6/1440&gt;C102)*($A$2:$A$111&lt;&gt;A102))&gt;0,"CONFLIT","OK"))</f>
        <v/>
      </c>
      <c r="R102" s="22">
        <f>IF(A102="","",IF(P102&lt;&gt;"OK","À COMPLÉTER",IF(Q102="CONFLIT","CONFLIT",IF(AND(J102&lt;&gt;"Confirmé",K102&lt;&gt;"",K102&lt;='Paramètres'!$B$5),"À RELANCER",""))))</f>
        <v/>
      </c>
    </row>
    <row r="103" ht="22" customHeight="1">
      <c r="A103" s="17" t="n"/>
      <c r="B103" s="31" t="n"/>
      <c r="C103" s="32" t="n"/>
      <c r="D103" s="32" t="n"/>
      <c r="E103" s="17" t="n"/>
      <c r="F103" s="17" t="n"/>
      <c r="G103" s="17" t="n"/>
      <c r="H103" s="17" t="n"/>
      <c r="I103" s="17" t="n"/>
      <c r="J103" s="20" t="n"/>
      <c r="K103" s="31" t="n"/>
      <c r="L103" s="32" t="n"/>
      <c r="M103" s="17" t="n"/>
      <c r="N103" s="17" t="n"/>
      <c r="O103" s="23">
        <f>IF(OR(C103="",D103=""),"",IFERROR(ROUND((D103-C103)*1440,0),""))</f>
        <v/>
      </c>
      <c r="P103" s="24">
        <f>IF(A103="","",IF(COUNTBLANK(B103:I103)&gt;0,"INCOMPLET",IF(D103&lt;=C103,"HORAIRE INVALIDE","OK")))</f>
        <v/>
      </c>
      <c r="Q103" s="24">
        <f>IF(OR(A103="",H103="",B103="",C103="",D103=""),"",IF(SUMPRODUCT(($H$2:$H$111=H103)*($B$2:$B$111=B103)*($C$2:$C$111&lt;D103+'Paramètres'!$B$6/1440)*($D$2:$D$111+'Paramètres'!$B$6/1440&gt;C103)*($A$2:$A$111&lt;&gt;A103))&gt;0,"CONFLIT","OK"))</f>
        <v/>
      </c>
      <c r="R103" s="24">
        <f>IF(A103="","",IF(P103&lt;&gt;"OK","À COMPLÉTER",IF(Q103="CONFLIT","CONFLIT",IF(AND(J103&lt;&gt;"Confirmé",K103&lt;&gt;"",K103&lt;='Paramètres'!$B$5),"À RELANCER",""))))</f>
        <v/>
      </c>
    </row>
    <row r="104" ht="22" customHeight="1">
      <c r="A104" s="17" t="n"/>
      <c r="B104" s="31" t="n"/>
      <c r="C104" s="32" t="n"/>
      <c r="D104" s="32" t="n"/>
      <c r="E104" s="17" t="n"/>
      <c r="F104" s="17" t="n"/>
      <c r="G104" s="17" t="n"/>
      <c r="H104" s="17" t="n"/>
      <c r="I104" s="17" t="n"/>
      <c r="J104" s="20" t="n"/>
      <c r="K104" s="31" t="n"/>
      <c r="L104" s="32" t="n"/>
      <c r="M104" s="17" t="n"/>
      <c r="N104" s="17" t="n"/>
      <c r="O104" s="21">
        <f>IF(OR(C104="",D104=""),"",IFERROR(ROUND((D104-C104)*1440,0),""))</f>
        <v/>
      </c>
      <c r="P104" s="22">
        <f>IF(A104="","",IF(COUNTBLANK(B104:I104)&gt;0,"INCOMPLET",IF(D104&lt;=C104,"HORAIRE INVALIDE","OK")))</f>
        <v/>
      </c>
      <c r="Q104" s="22">
        <f>IF(OR(A104="",H104="",B104="",C104="",D104=""),"",IF(SUMPRODUCT(($H$2:$H$111=H104)*($B$2:$B$111=B104)*($C$2:$C$111&lt;D104+'Paramètres'!$B$6/1440)*($D$2:$D$111+'Paramètres'!$B$6/1440&gt;C104)*($A$2:$A$111&lt;&gt;A104))&gt;0,"CONFLIT","OK"))</f>
        <v/>
      </c>
      <c r="R104" s="22">
        <f>IF(A104="","",IF(P104&lt;&gt;"OK","À COMPLÉTER",IF(Q104="CONFLIT","CONFLIT",IF(AND(J104&lt;&gt;"Confirmé",K104&lt;&gt;"",K104&lt;='Paramètres'!$B$5),"À RELANCER",""))))</f>
        <v/>
      </c>
    </row>
    <row r="105" ht="22" customHeight="1">
      <c r="A105" s="17" t="n"/>
      <c r="B105" s="31" t="n"/>
      <c r="C105" s="32" t="n"/>
      <c r="D105" s="32" t="n"/>
      <c r="E105" s="17" t="n"/>
      <c r="F105" s="17" t="n"/>
      <c r="G105" s="17" t="n"/>
      <c r="H105" s="17" t="n"/>
      <c r="I105" s="17" t="n"/>
      <c r="J105" s="20" t="n"/>
      <c r="K105" s="31" t="n"/>
      <c r="L105" s="32" t="n"/>
      <c r="M105" s="17" t="n"/>
      <c r="N105" s="17" t="n"/>
      <c r="O105" s="23">
        <f>IF(OR(C105="",D105=""),"",IFERROR(ROUND((D105-C105)*1440,0),""))</f>
        <v/>
      </c>
      <c r="P105" s="24">
        <f>IF(A105="","",IF(COUNTBLANK(B105:I105)&gt;0,"INCOMPLET",IF(D105&lt;=C105,"HORAIRE INVALIDE","OK")))</f>
        <v/>
      </c>
      <c r="Q105" s="24">
        <f>IF(OR(A105="",H105="",B105="",C105="",D105=""),"",IF(SUMPRODUCT(($H$2:$H$111=H105)*($B$2:$B$111=B105)*($C$2:$C$111&lt;D105+'Paramètres'!$B$6/1440)*($D$2:$D$111+'Paramètres'!$B$6/1440&gt;C105)*($A$2:$A$111&lt;&gt;A105))&gt;0,"CONFLIT","OK"))</f>
        <v/>
      </c>
      <c r="R105" s="24">
        <f>IF(A105="","",IF(P105&lt;&gt;"OK","À COMPLÉTER",IF(Q105="CONFLIT","CONFLIT",IF(AND(J105&lt;&gt;"Confirmé",K105&lt;&gt;"",K105&lt;='Paramètres'!$B$5),"À RELANCER",""))))</f>
        <v/>
      </c>
    </row>
    <row r="106" ht="22" customHeight="1">
      <c r="A106" s="17" t="n"/>
      <c r="B106" s="31" t="n"/>
      <c r="C106" s="32" t="n"/>
      <c r="D106" s="32" t="n"/>
      <c r="E106" s="17" t="n"/>
      <c r="F106" s="17" t="n"/>
      <c r="G106" s="17" t="n"/>
      <c r="H106" s="17" t="n"/>
      <c r="I106" s="17" t="n"/>
      <c r="J106" s="20" t="n"/>
      <c r="K106" s="31" t="n"/>
      <c r="L106" s="32" t="n"/>
      <c r="M106" s="17" t="n"/>
      <c r="N106" s="17" t="n"/>
      <c r="O106" s="21">
        <f>IF(OR(C106="",D106=""),"",IFERROR(ROUND((D106-C106)*1440,0),""))</f>
        <v/>
      </c>
      <c r="P106" s="22">
        <f>IF(A106="","",IF(COUNTBLANK(B106:I106)&gt;0,"INCOMPLET",IF(D106&lt;=C106,"HORAIRE INVALIDE","OK")))</f>
        <v/>
      </c>
      <c r="Q106" s="22">
        <f>IF(OR(A106="",H106="",B106="",C106="",D106=""),"",IF(SUMPRODUCT(($H$2:$H$111=H106)*($B$2:$B$111=B106)*($C$2:$C$111&lt;D106+'Paramètres'!$B$6/1440)*($D$2:$D$111+'Paramètres'!$B$6/1440&gt;C106)*($A$2:$A$111&lt;&gt;A106))&gt;0,"CONFLIT","OK"))</f>
        <v/>
      </c>
      <c r="R106" s="22">
        <f>IF(A106="","",IF(P106&lt;&gt;"OK","À COMPLÉTER",IF(Q106="CONFLIT","CONFLIT",IF(AND(J106&lt;&gt;"Confirmé",K106&lt;&gt;"",K106&lt;='Paramètres'!$B$5),"À RELANCER",""))))</f>
        <v/>
      </c>
    </row>
    <row r="107" ht="22" customHeight="1">
      <c r="A107" s="17" t="n"/>
      <c r="B107" s="31" t="n"/>
      <c r="C107" s="32" t="n"/>
      <c r="D107" s="32" t="n"/>
      <c r="E107" s="17" t="n"/>
      <c r="F107" s="17" t="n"/>
      <c r="G107" s="17" t="n"/>
      <c r="H107" s="17" t="n"/>
      <c r="I107" s="17" t="n"/>
      <c r="J107" s="20" t="n"/>
      <c r="K107" s="31" t="n"/>
      <c r="L107" s="32" t="n"/>
      <c r="M107" s="17" t="n"/>
      <c r="N107" s="17" t="n"/>
      <c r="O107" s="23">
        <f>IF(OR(C107="",D107=""),"",IFERROR(ROUND((D107-C107)*1440,0),""))</f>
        <v/>
      </c>
      <c r="P107" s="24">
        <f>IF(A107="","",IF(COUNTBLANK(B107:I107)&gt;0,"INCOMPLET",IF(D107&lt;=C107,"HORAIRE INVALIDE","OK")))</f>
        <v/>
      </c>
      <c r="Q107" s="24">
        <f>IF(OR(A107="",H107="",B107="",C107="",D107=""),"",IF(SUMPRODUCT(($H$2:$H$111=H107)*($B$2:$B$111=B107)*($C$2:$C$111&lt;D107+'Paramètres'!$B$6/1440)*($D$2:$D$111+'Paramètres'!$B$6/1440&gt;C107)*($A$2:$A$111&lt;&gt;A107))&gt;0,"CONFLIT","OK"))</f>
        <v/>
      </c>
      <c r="R107" s="24">
        <f>IF(A107="","",IF(P107&lt;&gt;"OK","À COMPLÉTER",IF(Q107="CONFLIT","CONFLIT",IF(AND(J107&lt;&gt;"Confirmé",K107&lt;&gt;"",K107&lt;='Paramètres'!$B$5),"À RELANCER",""))))</f>
        <v/>
      </c>
    </row>
    <row r="108" ht="22" customHeight="1">
      <c r="A108" s="17" t="n"/>
      <c r="B108" s="31" t="n"/>
      <c r="C108" s="32" t="n"/>
      <c r="D108" s="32" t="n"/>
      <c r="E108" s="17" t="n"/>
      <c r="F108" s="17" t="n"/>
      <c r="G108" s="17" t="n"/>
      <c r="H108" s="17" t="n"/>
      <c r="I108" s="17" t="n"/>
      <c r="J108" s="20" t="n"/>
      <c r="K108" s="31" t="n"/>
      <c r="L108" s="32" t="n"/>
      <c r="M108" s="17" t="n"/>
      <c r="N108" s="17" t="n"/>
      <c r="O108" s="21">
        <f>IF(OR(C108="",D108=""),"",IFERROR(ROUND((D108-C108)*1440,0),""))</f>
        <v/>
      </c>
      <c r="P108" s="22">
        <f>IF(A108="","",IF(COUNTBLANK(B108:I108)&gt;0,"INCOMPLET",IF(D108&lt;=C108,"HORAIRE INVALIDE","OK")))</f>
        <v/>
      </c>
      <c r="Q108" s="22">
        <f>IF(OR(A108="",H108="",B108="",C108="",D108=""),"",IF(SUMPRODUCT(($H$2:$H$111=H108)*($B$2:$B$111=B108)*($C$2:$C$111&lt;D108+'Paramètres'!$B$6/1440)*($D$2:$D$111+'Paramètres'!$B$6/1440&gt;C108)*($A$2:$A$111&lt;&gt;A108))&gt;0,"CONFLIT","OK"))</f>
        <v/>
      </c>
      <c r="R108" s="22">
        <f>IF(A108="","",IF(P108&lt;&gt;"OK","À COMPLÉTER",IF(Q108="CONFLIT","CONFLIT",IF(AND(J108&lt;&gt;"Confirmé",K108&lt;&gt;"",K108&lt;='Paramètres'!$B$5),"À RELANCER",""))))</f>
        <v/>
      </c>
    </row>
    <row r="109" ht="22" customHeight="1">
      <c r="A109" s="17" t="n"/>
      <c r="B109" s="31" t="n"/>
      <c r="C109" s="32" t="n"/>
      <c r="D109" s="32" t="n"/>
      <c r="E109" s="17" t="n"/>
      <c r="F109" s="17" t="n"/>
      <c r="G109" s="17" t="n"/>
      <c r="H109" s="17" t="n"/>
      <c r="I109" s="17" t="n"/>
      <c r="J109" s="20" t="n"/>
      <c r="K109" s="31" t="n"/>
      <c r="L109" s="32" t="n"/>
      <c r="M109" s="17" t="n"/>
      <c r="N109" s="17" t="n"/>
      <c r="O109" s="23">
        <f>IF(OR(C109="",D109=""),"",IFERROR(ROUND((D109-C109)*1440,0),""))</f>
        <v/>
      </c>
      <c r="P109" s="24">
        <f>IF(A109="","",IF(COUNTBLANK(B109:I109)&gt;0,"INCOMPLET",IF(D109&lt;=C109,"HORAIRE INVALIDE","OK")))</f>
        <v/>
      </c>
      <c r="Q109" s="24">
        <f>IF(OR(A109="",H109="",B109="",C109="",D109=""),"",IF(SUMPRODUCT(($H$2:$H$111=H109)*($B$2:$B$111=B109)*($C$2:$C$111&lt;D109+'Paramètres'!$B$6/1440)*($D$2:$D$111+'Paramètres'!$B$6/1440&gt;C109)*($A$2:$A$111&lt;&gt;A109))&gt;0,"CONFLIT","OK"))</f>
        <v/>
      </c>
      <c r="R109" s="24">
        <f>IF(A109="","",IF(P109&lt;&gt;"OK","À COMPLÉTER",IF(Q109="CONFLIT","CONFLIT",IF(AND(J109&lt;&gt;"Confirmé",K109&lt;&gt;"",K109&lt;='Paramètres'!$B$5),"À RELANCER",""))))</f>
        <v/>
      </c>
    </row>
    <row r="110" ht="22" customHeight="1">
      <c r="A110" s="17" t="n"/>
      <c r="B110" s="31" t="n"/>
      <c r="C110" s="32" t="n"/>
      <c r="D110" s="32" t="n"/>
      <c r="E110" s="17" t="n"/>
      <c r="F110" s="17" t="n"/>
      <c r="G110" s="17" t="n"/>
      <c r="H110" s="17" t="n"/>
      <c r="I110" s="17" t="n"/>
      <c r="J110" s="20" t="n"/>
      <c r="K110" s="31" t="n"/>
      <c r="L110" s="32" t="n"/>
      <c r="M110" s="17" t="n"/>
      <c r="N110" s="17" t="n"/>
      <c r="O110" s="21">
        <f>IF(OR(C110="",D110=""),"",IFERROR(ROUND((D110-C110)*1440,0),""))</f>
        <v/>
      </c>
      <c r="P110" s="22">
        <f>IF(A110="","",IF(COUNTBLANK(B110:I110)&gt;0,"INCOMPLET",IF(D110&lt;=C110,"HORAIRE INVALIDE","OK")))</f>
        <v/>
      </c>
      <c r="Q110" s="22">
        <f>IF(OR(A110="",H110="",B110="",C110="",D110=""),"",IF(SUMPRODUCT(($H$2:$H$111=H110)*($B$2:$B$111=B110)*($C$2:$C$111&lt;D110+'Paramètres'!$B$6/1440)*($D$2:$D$111+'Paramètres'!$B$6/1440&gt;C110)*($A$2:$A$111&lt;&gt;A110))&gt;0,"CONFLIT","OK"))</f>
        <v/>
      </c>
      <c r="R110" s="22">
        <f>IF(A110="","",IF(P110&lt;&gt;"OK","À COMPLÉTER",IF(Q110="CONFLIT","CONFLIT",IF(AND(J110&lt;&gt;"Confirmé",K110&lt;&gt;"",K110&lt;='Paramètres'!$B$5),"À RELANCER",""))))</f>
        <v/>
      </c>
    </row>
    <row r="111" ht="22" customHeight="1">
      <c r="A111" s="17" t="n"/>
      <c r="B111" s="31" t="n"/>
      <c r="C111" s="32" t="n"/>
      <c r="D111" s="32" t="n"/>
      <c r="E111" s="17" t="n"/>
      <c r="F111" s="17" t="n"/>
      <c r="G111" s="17" t="n"/>
      <c r="H111" s="17" t="n"/>
      <c r="I111" s="17" t="n"/>
      <c r="J111" s="20" t="n"/>
      <c r="K111" s="31" t="n"/>
      <c r="L111" s="32" t="n"/>
      <c r="M111" s="17" t="n"/>
      <c r="N111" s="17" t="n"/>
      <c r="O111" s="23">
        <f>IF(OR(C111="",D111=""),"",IFERROR(ROUND((D111-C111)*1440,0),""))</f>
        <v/>
      </c>
      <c r="P111" s="24">
        <f>IF(A111="","",IF(COUNTBLANK(B111:I111)&gt;0,"INCOMPLET",IF(D111&lt;=C111,"HORAIRE INVALIDE","OK")))</f>
        <v/>
      </c>
      <c r="Q111" s="24">
        <f>IF(OR(A111="",H111="",B111="",C111="",D111=""),"",IF(SUMPRODUCT(($H$2:$H$111=H111)*($B$2:$B$111=B111)*($C$2:$C$111&lt;D111+'Paramètres'!$B$6/1440)*($D$2:$D$111+'Paramètres'!$B$6/1440&gt;C111)*($A$2:$A$111&lt;&gt;A111))&gt;0,"CONFLIT","OK"))</f>
        <v/>
      </c>
      <c r="R111" s="24">
        <f>IF(A111="","",IF(P111&lt;&gt;"OK","À COMPLÉTER",IF(Q111="CONFLIT","CONFLIT",IF(AND(J111&lt;&gt;"Confirmé",K111&lt;&gt;"",K111&lt;='Paramètres'!$B$5),"À RELANCER",""))))</f>
        <v/>
      </c>
    </row>
  </sheetData>
  <autoFilter ref="A1:R111"/>
  <conditionalFormatting sqref="P2:P111">
    <cfRule type="expression" priority="1" dxfId="0">
      <formula>AND($A2&lt;&gt;"",$P2="HORAIRE INVALIDE")</formula>
    </cfRule>
    <cfRule type="expression" priority="4" dxfId="1">
      <formula>AND($A2&lt;&gt;"",$P2="INCOMPLET")</formula>
    </cfRule>
  </conditionalFormatting>
  <conditionalFormatting sqref="Q2:Q111">
    <cfRule type="expression" priority="2" dxfId="0">
      <formula>AND($A2&lt;&gt;"",$Q2="CONFLIT")</formula>
    </cfRule>
  </conditionalFormatting>
  <conditionalFormatting sqref="R2:R111">
    <cfRule type="expression" priority="3" dxfId="0">
      <formula>AND($A2&lt;&gt;"",$R2="CONFLIT")</formula>
    </cfRule>
    <cfRule type="expression" priority="5" dxfId="1">
      <formula>AND($A2&lt;&gt;"",OR($R2="À RELANCER",$R2="À COMPLÉTER"))</formula>
    </cfRule>
  </conditionalFormatting>
  <conditionalFormatting sqref="J2:J111">
    <cfRule type="expression" priority="6" dxfId="2">
      <formula>AND($A2&lt;&gt;"",$J2="Confirmé")</formula>
    </cfRule>
    <cfRule type="expression" priority="7" dxfId="3">
      <formula>AND($A2&lt;&gt;"",$J2="Annulé")</formula>
    </cfRule>
  </conditionalFormatting>
  <dataValidations count="7">
    <dataValidation sqref="A2:A111" showDropDown="0" showInputMessage="1" showErrorMessage="1" allowBlank="0" errorTitle="ID non unique" error="Cet ID existe déjà dans le planning." promptTitle="Identifiant interne" prompt="Saisissez un identifiant unique, par exemple DEMO-011." type="custom">
      <formula1>OR(A2="",COUNTIF($A$2:$A$111,A2)=1)</formula1>
    </dataValidation>
    <dataValidation sqref="B2:B111" showDropDown="0" showInputMessage="1" showErrorMessage="1" allowBlank="0" errorTitle="Date hors période" error="La date doit être comprise dans la période de l’événement." promptTitle="Date de session" prompt="Choisissez une date comprise entre le début et la fin de l’événement." type="date" operator="between">
      <formula1>INDIRECT("'Paramètres'!$B$3")</formula1>
      <formula2>INDIRECT("'Paramètres'!$B$4")</formula2>
    </dataValidation>
    <dataValidation sqref="C2:D111 L2:L111" showDropDown="0" showInputMessage="1" showErrorMessage="1" allowBlank="0" errorTitle="Heure non valide" error="Saisissez une heure comprise entre 00:00 et 23:59." promptTitle="Heure" prompt="Format attendu : hh:mm." type="time" operator="between">
      <formula1>TIME(0,0,0)</formula1>
      <formula2>TIME(23,59,0)</formula2>
    </dataValidation>
    <dataValidation sqref="E2:E111" showDropDown="0" showInputMessage="0" showErrorMessage="1" allowBlank="0" errorTitle="Espace non reconnu" error="Sélectionnez un espace présent dans la feuille Paramètres." type="list">
      <formula1>INDIRECT("'Paramètres'!$G$3:$G$5")</formula1>
    </dataValidation>
    <dataValidation sqref="G2:G111" showDropDown="0" showInputMessage="0" showErrorMessage="1" allowBlank="0" errorTitle="Format non reconnu" error="Sélectionnez un format présent dans la feuille Paramètres." type="list">
      <formula1>INDIRECT("'Paramètres'!$D$3:$D$6")</formula1>
    </dataValidation>
    <dataValidation sqref="I2:I111" showDropDown="0" showInputMessage="0" showErrorMessage="1" allowBlank="0" errorTitle="Rôle non reconnu" error="Sélectionnez un rôle présent dans la feuille Paramètres." type="list">
      <formula1>INDIRECT("'Paramètres'!$E$3:$E$6")</formula1>
    </dataValidation>
    <dataValidation sqref="J2:J111" showDropDown="0" showInputMessage="0" showErrorMessage="1" allowBlank="0" errorTitle="Statut non reconnu" error="Sélectionnez un statut présent dans la feuille Paramètres." type="list">
      <formula1>INDIRECT("'Paramètres'!$F$3:$F$7")</formula1>
    </dataValidation>
  </dataValidations>
  <pageMargins left="0.75" right="0.75" top="1" bottom="1" header="0.5" footer="0.5"/>
  <pageSetup orientation="landscape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397A62"/>
    <outlinePr summaryBelow="1" summaryRight="1"/>
    <pageSetUpPr fitToPage="1"/>
  </sheetPr>
  <dimension ref="A1:G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2" customWidth="1" min="2" max="2"/>
    <col width="3" customWidth="1" min="3" max="3"/>
    <col width="24" customWidth="1" min="4" max="4"/>
    <col width="21" customWidth="1" min="5" max="5"/>
    <col width="19" customWidth="1" min="6" max="6"/>
    <col width="20" customWidth="1" min="7" max="7"/>
  </cols>
  <sheetData>
    <row r="1" ht="28" customHeight="1">
      <c r="A1" s="1" t="inlineStr">
        <is>
          <t>Paramètres du planning des intervenants</t>
        </is>
      </c>
      <c r="B1" s="27" t="n"/>
      <c r="C1" s="27" t="n"/>
      <c r="D1" s="27" t="n"/>
      <c r="E1" s="27" t="n"/>
      <c r="F1" s="27" t="n"/>
      <c r="G1" s="28" t="n"/>
    </row>
    <row r="2">
      <c r="A2" s="2" t="inlineStr">
        <is>
          <t>Nom de l’événement</t>
        </is>
      </c>
      <c r="B2" s="17" t="inlineStr">
        <is>
          <t>Rencontres Démo des Idées Fictives 2026</t>
        </is>
      </c>
      <c r="D2" s="6" t="inlineStr">
        <is>
          <t>Formats autorisés</t>
        </is>
      </c>
      <c r="E2" s="6" t="inlineStr">
        <is>
          <t>Rôles</t>
        </is>
      </c>
      <c r="F2" s="6" t="inlineStr">
        <is>
          <t>Statuts</t>
        </is>
      </c>
      <c r="G2" s="6" t="inlineStr">
        <is>
          <t>Espaces</t>
        </is>
      </c>
    </row>
    <row r="3">
      <c r="A3" s="2" t="inlineStr">
        <is>
          <t>Date de début</t>
        </is>
      </c>
      <c r="B3" s="33" t="n">
        <v>46310</v>
      </c>
      <c r="D3" s="17" t="inlineStr">
        <is>
          <t>Conférence</t>
        </is>
      </c>
      <c r="E3" s="17" t="inlineStr">
        <is>
          <t>Animation</t>
        </is>
      </c>
      <c r="F3" s="17" t="inlineStr">
        <is>
          <t>À contacter</t>
        </is>
      </c>
      <c r="G3" s="17" t="inlineStr">
        <is>
          <t>Salle démo 1</t>
        </is>
      </c>
    </row>
    <row r="4">
      <c r="A4" s="2" t="inlineStr">
        <is>
          <t>Date de fin</t>
        </is>
      </c>
      <c r="B4" s="33" t="n">
        <v>46311</v>
      </c>
      <c r="D4" s="17" t="inlineStr">
        <is>
          <t>Table ronde</t>
        </is>
      </c>
      <c r="E4" s="17" t="inlineStr">
        <is>
          <t>Modération</t>
        </is>
      </c>
      <c r="F4" s="17" t="inlineStr">
        <is>
          <t>Contacté</t>
        </is>
      </c>
      <c r="G4" s="17" t="inlineStr">
        <is>
          <t>Salle démo 2</t>
        </is>
      </c>
    </row>
    <row r="5">
      <c r="A5" s="2" t="inlineStr">
        <is>
          <t>Date de contrôle</t>
        </is>
      </c>
      <c r="B5" s="33" t="n">
        <v>46273</v>
      </c>
      <c r="D5" s="17" t="inlineStr">
        <is>
          <t>Atelier</t>
        </is>
      </c>
      <c r="E5" s="17" t="inlineStr">
        <is>
          <t>Facilitation</t>
        </is>
      </c>
      <c r="F5" s="17" t="inlineStr">
        <is>
          <t>Confirmé</t>
        </is>
      </c>
      <c r="G5" s="17" t="inlineStr">
        <is>
          <t>Atelier démo</t>
        </is>
      </c>
    </row>
    <row r="6">
      <c r="A6" s="2" t="inlineStr">
        <is>
          <t>Tampon entre affectations</t>
        </is>
      </c>
      <c r="B6" s="34" t="n">
        <v>15</v>
      </c>
      <c r="D6" s="17" t="inlineStr">
        <is>
          <t>Intervention courte</t>
        </is>
      </c>
      <c r="E6" s="17" t="inlineStr">
        <is>
          <t>Intervention</t>
        </is>
      </c>
      <c r="F6" s="17" t="inlineStr">
        <is>
          <t>Indisponible</t>
        </is>
      </c>
    </row>
    <row r="7">
      <c r="F7" s="17" t="inlineStr">
        <is>
          <t>Annulé</t>
        </is>
      </c>
    </row>
    <row r="8"/>
    <row r="9">
      <c r="A9" s="2" t="inlineStr">
        <is>
          <t>Usage</t>
        </is>
      </c>
      <c r="B9" s="4" t="inlineStr">
        <is>
          <t>Les cellules jaunes sont modifiables et pilotent les contrôles du planning.</t>
        </is>
      </c>
    </row>
    <row r="10">
      <c r="A10" s="2" t="inlineStr">
        <is>
          <t>Données</t>
        </is>
      </c>
      <c r="B10" s="4" t="inlineStr">
        <is>
          <t>Utiliser uniquement des codes internes non personnels pour les intervenants.</t>
        </is>
      </c>
    </row>
    <row r="11">
      <c r="A11" s="2" t="inlineStr">
        <is>
          <t>Périmètre</t>
        </is>
      </c>
      <c r="B11" s="4" t="inlineStr">
        <is>
          <t>Outil d’organisation interne fictif, sans fonction de CRM, billetterie ou document officiel.</t>
        </is>
      </c>
    </row>
  </sheetData>
  <mergeCells count="1">
    <mergeCell ref="A1:G1"/>
  </mergeCells>
  <dataValidations count="1">
    <dataValidation sqref="B6" showDropDown="0" showInputMessage="1" showErrorMessage="1" allowBlank="0" errorTitle="Tampon non valide" error="Saisissez un nombre entier compris entre 0 et 240 minutes." promptTitle="Tampon en minutes" prompt="Hypothèse modifiable utilisée pour détecter les conflits." type="whole" operator="between">
      <formula1>0</formula1>
      <formula2>240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2026-09-08T05:28:53Z</dcterms:created>
  <dcterms:modified xmlns:dcterms="http://purl.org/dc/terms/" xmlns:xsi="http://www.w3.org/2001/XMLSchema-instance" xsi:type="dcterms:W3CDTF">2026-09-08T05:28:55+00:00Z</dcterms:modified>
</cp:coreProperties>
</file>