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lanning" sheetId="2" state="visible" r:id="rId2"/>
    <sheet xmlns:r="http://schemas.openxmlformats.org/officeDocument/2006/relationships" name="Paramètres" sheetId="3" state="visible" r:id="rId3"/>
  </sheets>
  <definedNames>
    <definedName name="_xlnm.Print_Area" localSheetId="0">'Synthèse'!$A$1:$F$16</definedName>
    <definedName name="_xlnm.Print_Area" localSheetId="1">'Planning'!$A$1:$Q$113</definedName>
    <definedName name="_xlnm._FilterDatabase" localSheetId="2" hidden="1">'Paramètres'!$D$3:$H$13</definedName>
    <definedName name="_xlnm.Print_Area" localSheetId="2">'Paramètres'!$A$1:$H$13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6F6675"/>
      <sz val="9"/>
    </font>
    <font>
      <name val="Aptos"/>
      <b val="1"/>
      <color rgb="00FFFFFF"/>
      <sz val="10"/>
    </font>
    <font>
      <name val="Aptos"/>
      <b val="1"/>
      <color rgb="00352646"/>
      <sz val="10"/>
    </font>
    <font>
      <name val="Aptos"/>
      <color rgb="00352646"/>
      <sz val="10"/>
    </font>
    <font>
      <name val="Aptos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9" fontId="5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top" wrapText="1"/>
    </xf>
    <xf numFmtId="164" fontId="5" fillId="5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9" fontId="5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352646"/>
        <sz val="10"/>
      </font>
      <fill>
        <patternFill patternType="solid">
          <fgColor rgb="00F4B183"/>
        </patternFill>
      </fill>
    </dxf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352646"/>
        <sz val="10"/>
      </font>
      <fill>
        <patternFill patternType="solid">
          <fgColor rgb="00FFF0AE"/>
        </patternFill>
      </fill>
    </dxf>
    <dxf>
      <font>
        <name val="Aptos"/>
        <color rgb="00352646"/>
        <sz val="10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Planning" displayName="tPlanning" ref="A3:Q113" headerRowCount="1">
  <autoFilter ref="A3:Q113"/>
  <tableColumns count="17">
    <tableColumn id="1" name="ID"/>
    <tableColumn id="2" name="Phase"/>
    <tableColumn id="3" name="Tâche"/>
    <tableColumn id="4" name="Responsable"/>
    <tableColumn id="5" name="Début prévu"/>
    <tableColumn id="6" name="Fin prévue"/>
    <tableColumn id="7" name="Durée (jours)"/>
    <tableColumn id="8" name="Priorité"/>
    <tableColumn id="9" name="Statut"/>
    <tableColumn id="10" name="Avancement"/>
    <tableColumn id="11" name="ID dépendance"/>
    <tableColumn id="12" name="Statut dépendance"/>
    <tableColumn id="13" name="Date de réalisation"/>
    <tableColumn id="14" name="Jours restants"/>
    <tableColumn id="15" name="Jalon"/>
    <tableColumn id="16" name="Commentaire"/>
    <tableColumn id="17" name="Alert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397A62"/>
    <outlinePr summaryBelow="1" summaryRight="1"/>
    <pageSetUpPr fitToPage="1"/>
  </sheetPr>
  <dimension ref="A1:F1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4" customWidth="1" min="3" max="3"/>
    <col width="30" customWidth="1" min="4" max="4"/>
    <col width="16" customWidth="1" min="5" max="5"/>
    <col width="4" customWidth="1" min="6" max="6"/>
  </cols>
  <sheetData>
    <row r="1" ht="28" customHeight="1">
      <c r="A1" s="1" t="inlineStr">
        <is>
          <t>Synthèse du planning événementiel</t>
        </is>
      </c>
      <c r="B1" s="26" t="n"/>
      <c r="C1" s="26" t="n"/>
      <c r="D1" s="26" t="n"/>
      <c r="E1" s="26" t="n"/>
      <c r="F1" s="27" t="n"/>
    </row>
    <row r="2"/>
    <row r="3" ht="23" customHeight="1">
      <c r="A3" s="2" t="inlineStr">
        <is>
          <t>Événement</t>
        </is>
      </c>
      <c r="B3" s="3">
        <f>Paramètres!$B$4</f>
        <v/>
      </c>
      <c r="D3" s="2" t="inlineStr">
        <is>
          <t>Date de référence</t>
        </is>
      </c>
      <c r="E3" s="28">
        <f>Paramètres!$B$6</f>
        <v/>
      </c>
    </row>
    <row r="4" ht="23" customHeight="1">
      <c r="A4" s="2" t="inlineStr">
        <is>
          <t>Date de l’événement</t>
        </is>
      </c>
      <c r="B4" s="28">
        <f>Paramètres!$B$5</f>
        <v/>
      </c>
      <c r="D4" s="2" t="inlineStr">
        <is>
          <t>Début de période</t>
        </is>
      </c>
      <c r="E4" s="28">
        <f>Paramètres!$B$7</f>
        <v/>
      </c>
    </row>
    <row r="5" ht="23" customHeight="1">
      <c r="D5" s="2" t="inlineStr">
        <is>
          <t>Fin de période</t>
        </is>
      </c>
      <c r="E5" s="28">
        <f>Paramètres!$B$8</f>
        <v/>
      </c>
    </row>
    <row r="6" ht="23" customHeight="1"/>
    <row r="7" ht="23" customHeight="1">
      <c r="A7" s="5" t="inlineStr">
        <is>
          <t>Indicateurs</t>
        </is>
      </c>
      <c r="B7" s="5" t="inlineStr">
        <is>
          <t>Valeur</t>
        </is>
      </c>
      <c r="D7" s="5" t="inlineStr">
        <is>
          <t>Actions à examiner</t>
        </is>
      </c>
      <c r="E7" s="5" t="inlineStr">
        <is>
          <t>Nombre</t>
        </is>
      </c>
    </row>
    <row r="8" ht="23" customHeight="1">
      <c r="A8" s="6" t="inlineStr">
        <is>
          <t>Nombre total de tâches renseignées</t>
        </is>
      </c>
      <c r="B8" s="7">
        <f>COUNTIF('Planning'!$C$4:$C$113,"&lt;&gt;")</f>
        <v/>
      </c>
      <c r="D8" s="6" t="inlineStr">
        <is>
          <t>Échéances sous sept jours</t>
        </is>
      </c>
      <c r="E8" s="7">
        <f>COUNTIFS('Planning'!$C$4:$C$113,"&lt;&gt;",'Planning'!$I$4:$I$113,"&lt;&gt;Terminé",'Planning'!$I$4:$I$113,"&lt;&gt;Annulé",'Planning'!$F$4:$F$113,"&gt;="&amp;Paramètres!$B$6,'Planning'!$F$4:$F$113,"&lt;="&amp;Paramètres!$B$6+7)</f>
        <v/>
      </c>
    </row>
    <row r="9" ht="23" customHeight="1">
      <c r="A9" s="8" t="inlineStr">
        <is>
          <t>Tâches terminées</t>
        </is>
      </c>
      <c r="B9" s="9">
        <f>COUNTIFS('Planning'!$I$4:$I$113,"Terminé",'Planning'!$C$4:$C$113,"&lt;&gt;")</f>
        <v/>
      </c>
      <c r="D9" s="8" t="inlineStr">
        <is>
          <t>Dépendances ouvertes</t>
        </is>
      </c>
      <c r="E9" s="9">
        <f>COUNTIF('Planning'!$Q$4:$Q$113,"Dépendance ouverte")</f>
        <v/>
      </c>
    </row>
    <row r="10" ht="23" customHeight="1">
      <c r="A10" s="6" t="inlineStr">
        <is>
          <t>Tâches bloquées</t>
        </is>
      </c>
      <c r="B10" s="7">
        <f>COUNTIFS('Planning'!$I$4:$I$113,"Bloqué",'Planning'!$C$4:$C$113,"&lt;&gt;")</f>
        <v/>
      </c>
      <c r="D10" s="6" t="inlineStr">
        <is>
          <t>Anomalies de saisie</t>
        </is>
      </c>
      <c r="E10" s="7">
        <f>COUNTIF('Planning'!$Q$4:$Q$113,"Dates incohérentes")+COUNTIF('Planning'!$Q$4:$Q$113,"ID en doublon")+COUNTIF('Planning'!$Q$4:$Q$113,"Dépendance inconnue")</f>
        <v/>
      </c>
    </row>
    <row r="11" ht="23" customHeight="1">
      <c r="A11" s="8" t="inlineStr">
        <is>
          <t>Tâches en retard</t>
        </is>
      </c>
      <c r="B11" s="9">
        <f>COUNTIF('Planning'!$Q$4:$Q$113,"En retard")</f>
        <v/>
      </c>
      <c r="D11" s="8" t="inlineStr">
        <is>
          <t>Tâches sans responsable</t>
        </is>
      </c>
      <c r="E11" s="9">
        <f>COUNTIFS('Planning'!$C$4:$C$113,"&lt;&gt;",'Planning'!$D$4:$D$113,"")</f>
        <v/>
      </c>
    </row>
    <row r="12" ht="23" customHeight="1">
      <c r="A12" s="6" t="inlineStr">
        <is>
          <t>Jalons ouverts</t>
        </is>
      </c>
      <c r="B12" s="7">
        <f>COUNTIFS('Planning'!$O$4:$O$113,"Oui",'Planning'!$I$4:$I$113,"&lt;&gt;Terminé",'Planning'!$I$4:$I$113,"&lt;&gt;Annulé",'Planning'!$C$4:$C$113,"&lt;&gt;")</f>
        <v/>
      </c>
    </row>
    <row r="13" ht="23" customHeight="1">
      <c r="A13" s="8" t="inlineStr">
        <is>
          <t>Taux d’avancement global</t>
        </is>
      </c>
      <c r="B13" s="10">
        <f>IFERROR(COUNTIF('Planning'!$I$4:$I$113,"Terminé")/COUNTIF('Planning'!$C$4:$C$113,"&lt;&gt;"),0)</f>
        <v/>
      </c>
    </row>
    <row r="14"/>
    <row r="15"/>
    <row r="16" ht="34" customHeight="1">
      <c r="A16" s="11" t="inlineStr">
        <is>
          <t>Outil interne autonome fondé sur des exemples manifestement fictifs. Les hypothèses restent modifiables dans la feuille Paramètres.</t>
        </is>
      </c>
    </row>
  </sheetData>
  <mergeCells count="1">
    <mergeCell ref="A1:F1"/>
  </mergeCells>
  <conditionalFormatting sqref="B9">
    <cfRule type="expression" priority="1" dxfId="0" stopIfTrue="1">
      <formula>B9&gt;0</formula>
    </cfRule>
  </conditionalFormatting>
  <conditionalFormatting sqref="B10">
    <cfRule type="expression" priority="2" dxfId="1" stopIfTrue="1">
      <formula>B10&gt;0</formula>
    </cfRule>
  </conditionalFormatting>
  <conditionalFormatting sqref="B11">
    <cfRule type="expression" priority="3" dxfId="2" stopIfTrue="1">
      <formula>B11&gt;0</formula>
    </cfRule>
  </conditionalFormatting>
  <conditionalFormatting sqref="E8">
    <cfRule type="expression" priority="4" dxfId="3" stopIfTrue="1">
      <formula>E8&gt;0</formula>
    </cfRule>
  </conditionalFormatting>
  <conditionalFormatting sqref="E9">
    <cfRule type="expression" priority="5" dxfId="1" stopIfTrue="1">
      <formula>E9&gt;0</formula>
    </cfRule>
  </conditionalFormatting>
  <conditionalFormatting sqref="E10:E11">
    <cfRule type="expression" priority="6" dxfId="2" stopIfTrue="1">
      <formula>E10&gt;0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Q1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8" customWidth="1" min="3" max="3"/>
    <col width="18" customWidth="1" min="4" max="4"/>
    <col width="13" customWidth="1" min="5" max="5"/>
    <col width="13" customWidth="1" min="6" max="6"/>
    <col width="13" customWidth="1" min="7" max="7"/>
    <col width="13" customWidth="1" min="8" max="8"/>
    <col width="14" customWidth="1" min="9" max="9"/>
    <col width="12" customWidth="1" min="10" max="10"/>
    <col width="16" customWidth="1" min="11" max="11"/>
    <col width="20" customWidth="1" min="12" max="12"/>
    <col width="16" customWidth="1" min="13" max="13"/>
    <col width="14" customWidth="1" min="14" max="14"/>
    <col width="10" customWidth="1" min="15" max="15"/>
    <col width="34" customWidth="1" min="16" max="16"/>
    <col width="22" customWidth="1" min="17" max="17"/>
  </cols>
  <sheetData>
    <row r="1" ht="28" customHeight="1">
      <c r="A1" s="1" t="inlineStr">
        <is>
          <t>Planning de préparation de l’événement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6" t="n"/>
      <c r="Q1" s="27" t="n"/>
    </row>
    <row r="2">
      <c r="A2" s="2" t="inlineStr">
        <is>
          <t>Événement</t>
        </is>
      </c>
      <c r="B2" s="3">
        <f>Paramètres!$B$4</f>
        <v/>
      </c>
      <c r="D2" s="2" t="inlineStr">
        <is>
          <t>Date</t>
        </is>
      </c>
      <c r="E2" s="29">
        <f>Paramètres!$B$5</f>
        <v/>
      </c>
      <c r="G2" s="2" t="inlineStr">
        <is>
          <t>Référence</t>
        </is>
      </c>
      <c r="H2" s="29">
        <f>Paramètres!$B$6</f>
        <v/>
      </c>
      <c r="Q2" s="13" t="inlineStr">
        <is>
          <t>Jaune : saisie modifiable</t>
        </is>
      </c>
    </row>
    <row r="3" ht="34" customHeight="1">
      <c r="A3" s="5" t="inlineStr">
        <is>
          <t>ID</t>
        </is>
      </c>
      <c r="B3" s="5" t="inlineStr">
        <is>
          <t>Phase</t>
        </is>
      </c>
      <c r="C3" s="5" t="inlineStr">
        <is>
          <t>Tâche</t>
        </is>
      </c>
      <c r="D3" s="5" t="inlineStr">
        <is>
          <t>Responsable</t>
        </is>
      </c>
      <c r="E3" s="5" t="inlineStr">
        <is>
          <t>Début prévu</t>
        </is>
      </c>
      <c r="F3" s="5" t="inlineStr">
        <is>
          <t>Fin prévue</t>
        </is>
      </c>
      <c r="G3" s="5" t="inlineStr">
        <is>
          <t>Durée (jours)</t>
        </is>
      </c>
      <c r="H3" s="5" t="inlineStr">
        <is>
          <t>Priorité</t>
        </is>
      </c>
      <c r="I3" s="5" t="inlineStr">
        <is>
          <t>Statut</t>
        </is>
      </c>
      <c r="J3" s="5" t="inlineStr">
        <is>
          <t>Avancement</t>
        </is>
      </c>
      <c r="K3" s="5" t="inlineStr">
        <is>
          <t>ID dépendance</t>
        </is>
      </c>
      <c r="L3" s="5" t="inlineStr">
        <is>
          <t>Statut dépendance</t>
        </is>
      </c>
      <c r="M3" s="5" t="inlineStr">
        <is>
          <t>Date de réalisation</t>
        </is>
      </c>
      <c r="N3" s="5" t="inlineStr">
        <is>
          <t>Jours restants</t>
        </is>
      </c>
      <c r="O3" s="5" t="inlineStr">
        <is>
          <t>Jalon</t>
        </is>
      </c>
      <c r="P3" s="5" t="inlineStr">
        <is>
          <t>Commentaire</t>
        </is>
      </c>
      <c r="Q3" s="5" t="inlineStr">
        <is>
          <t>Alerte</t>
        </is>
      </c>
    </row>
    <row r="4" ht="32" customHeight="1">
      <c r="A4" s="14" t="inlineStr">
        <is>
          <t>EVT-001</t>
        </is>
      </c>
      <c r="B4" s="15" t="inlineStr">
        <is>
          <t>Cadrage</t>
        </is>
      </c>
      <c r="C4" s="15" t="inlineStr">
        <is>
          <t>Cadrage</t>
        </is>
      </c>
      <c r="D4" s="15" t="inlineStr">
        <is>
          <t>Pilotage</t>
        </is>
      </c>
      <c r="E4" s="30" t="n">
        <v>46266</v>
      </c>
      <c r="F4" s="30" t="n">
        <v>46268</v>
      </c>
      <c r="G4" s="17">
        <f>IF(OR(E4="",F4=""),"",F4-E4+1)</f>
        <v/>
      </c>
      <c r="H4" s="18" t="inlineStr">
        <is>
          <t>Haute</t>
        </is>
      </c>
      <c r="I4" s="18" t="inlineStr">
        <is>
          <t>Terminé</t>
        </is>
      </c>
      <c r="J4" s="19" t="n">
        <v>1</v>
      </c>
      <c r="K4" s="14" t="n"/>
      <c r="L4" s="20">
        <f>IF(K4="","",IFERROR(_xlfn.XLOOKUP(K4,'Planning'!$A$4:$A$113,'Planning'!$I$4:$I$113),"ID introuvable"))</f>
        <v/>
      </c>
      <c r="M4" s="30" t="n">
        <v>46268</v>
      </c>
      <c r="N4" s="17">
        <f>IF(F4="","",F4-Paramètres!$B$6)</f>
        <v/>
      </c>
      <c r="O4" s="18" t="inlineStr">
        <is>
          <t>Oui</t>
        </is>
      </c>
      <c r="P4" s="15" t="inlineStr">
        <is>
          <t>Validation interne fictive achevée.</t>
        </is>
      </c>
      <c r="Q4" s="20">
        <f>IF(C4="","",IF(AND(E4&lt;&gt;"",F4&lt;&gt;"",F4&lt;E4),"Dates incohérentes",IF(COUNTIF('Planning'!$A$4:$A$113,A4)&gt;1,"ID en doublon",IF(L4="ID introuvable","Dépendance inconnue",IF(AND(I4&lt;&gt;"Terminé",I4&lt;&gt;"Annulé",F4&lt;&gt;"",F4&lt;Paramètres!$B$6),"En retard",IF(AND(K4&lt;&gt;"",L4&lt;&gt;"Terminé"),"Dépendance ouverte",""))))))</f>
        <v/>
      </c>
    </row>
    <row r="5" ht="32" customHeight="1">
      <c r="A5" s="14" t="inlineStr">
        <is>
          <t>EVT-002</t>
        </is>
      </c>
      <c r="B5" s="15" t="inlineStr">
        <is>
          <t>Conception</t>
        </is>
      </c>
      <c r="C5" s="15" t="inlineStr">
        <is>
          <t>Programme provisoire</t>
        </is>
      </c>
      <c r="D5" s="15" t="inlineStr">
        <is>
          <t>Contenu</t>
        </is>
      </c>
      <c r="E5" s="30" t="n">
        <v>46269</v>
      </c>
      <c r="F5" s="30" t="n">
        <v>46275</v>
      </c>
      <c r="G5" s="21">
        <f>IF(OR(E5="",F5=""),"",F5-E5+1)</f>
        <v/>
      </c>
      <c r="H5" s="18" t="inlineStr">
        <is>
          <t>Haute</t>
        </is>
      </c>
      <c r="I5" s="18" t="inlineStr">
        <is>
          <t>En cours</t>
        </is>
      </c>
      <c r="J5" s="19" t="n">
        <v>0.6</v>
      </c>
      <c r="K5" s="14" t="inlineStr">
        <is>
          <t>EVT-001</t>
        </is>
      </c>
      <c r="L5" s="22">
        <f>IF(K5="","",IFERROR(_xlfn.XLOOKUP(K5,'Planning'!$A$4:$A$113,'Planning'!$I$4:$I$113),"ID introuvable"))</f>
        <v/>
      </c>
      <c r="M5" s="30" t="n"/>
      <c r="N5" s="21">
        <f>IF(F5="","",F5-Paramètres!$B$6)</f>
        <v/>
      </c>
      <c r="O5" s="18" t="inlineStr">
        <is>
          <t>Oui</t>
        </is>
      </c>
      <c r="P5" s="15" t="inlineStr">
        <is>
          <t>Consolider les séquences de démonstration fictives.</t>
        </is>
      </c>
      <c r="Q5" s="22">
        <f>IF(C5="","",IF(AND(E5&lt;&gt;"",F5&lt;&gt;"",F5&lt;E5),"Dates incohérentes",IF(COUNTIF('Planning'!$A$4:$A$113,A5)&gt;1,"ID en doublon",IF(L5="ID introuvable","Dépendance inconnue",IF(AND(I5&lt;&gt;"Terminé",I5&lt;&gt;"Annulé",F5&lt;&gt;"",F5&lt;Paramètres!$B$6),"En retard",IF(AND(K5&lt;&gt;"",L5&lt;&gt;"Terminé"),"Dépendance ouverte",""))))))</f>
        <v/>
      </c>
    </row>
    <row r="6" ht="32" customHeight="1">
      <c r="A6" s="14" t="inlineStr">
        <is>
          <t>EVT-003</t>
        </is>
      </c>
      <c r="B6" s="15" t="inlineStr">
        <is>
          <t>Conception</t>
        </is>
      </c>
      <c r="C6" s="15" t="inlineStr">
        <is>
          <t>Plan d’implantation</t>
        </is>
      </c>
      <c r="D6" s="15" t="inlineStr">
        <is>
          <t>Logistique</t>
        </is>
      </c>
      <c r="E6" s="30" t="n">
        <v>46272</v>
      </c>
      <c r="F6" s="30" t="n">
        <v>46279</v>
      </c>
      <c r="G6" s="17">
        <f>IF(OR(E6="",F6=""),"",F6-E6+1)</f>
        <v/>
      </c>
      <c r="H6" s="18" t="inlineStr">
        <is>
          <t>Haute</t>
        </is>
      </c>
      <c r="I6" s="18" t="inlineStr">
        <is>
          <t>À faire</t>
        </is>
      </c>
      <c r="J6" s="19" t="n">
        <v>0.1</v>
      </c>
      <c r="K6" s="14" t="inlineStr">
        <is>
          <t>EVT-001</t>
        </is>
      </c>
      <c r="L6" s="20">
        <f>IF(K6="","",IFERROR(_xlfn.XLOOKUP(K6,'Planning'!$A$4:$A$113,'Planning'!$I$4:$I$113),"ID introuvable"))</f>
        <v/>
      </c>
      <c r="M6" s="30" t="n"/>
      <c r="N6" s="17">
        <f>IF(F6="","",F6-Paramètres!$B$6)</f>
        <v/>
      </c>
      <c r="O6" s="18" t="inlineStr">
        <is>
          <t>Non</t>
        </is>
      </c>
      <c r="P6" s="15" t="inlineStr">
        <is>
          <t>Prévoir les zones d’accueil et de circulation fictives.</t>
        </is>
      </c>
      <c r="Q6" s="20">
        <f>IF(C6="","",IF(AND(E6&lt;&gt;"",F6&lt;&gt;"",F6&lt;E6),"Dates incohérentes",IF(COUNTIF('Planning'!$A$4:$A$113,A6)&gt;1,"ID en doublon",IF(L6="ID introuvable","Dépendance inconnue",IF(AND(I6&lt;&gt;"Terminé",I6&lt;&gt;"Annulé",F6&lt;&gt;"",F6&lt;Paramètres!$B$6),"En retard",IF(AND(K6&lt;&gt;"",L6&lt;&gt;"Terminé"),"Dépendance ouverte",""))))))</f>
        <v/>
      </c>
    </row>
    <row r="7" ht="32" customHeight="1">
      <c r="A7" s="14" t="inlineStr">
        <is>
          <t>EVT-004</t>
        </is>
      </c>
      <c r="B7" s="15" t="inlineStr">
        <is>
          <t>Préparation</t>
        </is>
      </c>
      <c r="C7" s="15" t="inlineStr">
        <is>
          <t>Besoins audiovisuels</t>
        </is>
      </c>
      <c r="D7" s="15" t="inlineStr">
        <is>
          <t>Technique</t>
        </is>
      </c>
      <c r="E7" s="30" t="n">
        <v>46273</v>
      </c>
      <c r="F7" s="30" t="n">
        <v>46280</v>
      </c>
      <c r="G7" s="21">
        <f>IF(OR(E7="",F7=""),"",F7-E7+1)</f>
        <v/>
      </c>
      <c r="H7" s="18" t="inlineStr">
        <is>
          <t>Critique</t>
        </is>
      </c>
      <c r="I7" s="18" t="inlineStr">
        <is>
          <t>Bloqué</t>
        </is>
      </c>
      <c r="J7" s="19" t="n">
        <v>0.2</v>
      </c>
      <c r="K7" s="14" t="inlineStr">
        <is>
          <t>EVT-003</t>
        </is>
      </c>
      <c r="L7" s="22">
        <f>IF(K7="","",IFERROR(_xlfn.XLOOKUP(K7,'Planning'!$A$4:$A$113,'Planning'!$I$4:$I$113),"ID introuvable"))</f>
        <v/>
      </c>
      <c r="M7" s="30" t="n"/>
      <c r="N7" s="21">
        <f>IF(F7="","",F7-Paramètres!$B$6)</f>
        <v/>
      </c>
      <c r="O7" s="18" t="inlineStr">
        <is>
          <t>Non</t>
        </is>
      </c>
      <c r="P7" s="15" t="inlineStr">
        <is>
          <t>Attente du plan d’implantation fictif.</t>
        </is>
      </c>
      <c r="Q7" s="22">
        <f>IF(C7="","",IF(AND(E7&lt;&gt;"",F7&lt;&gt;"",F7&lt;E7),"Dates incohérentes",IF(COUNTIF('Planning'!$A$4:$A$113,A7)&gt;1,"ID en doublon",IF(L7="ID introuvable","Dépendance inconnue",IF(AND(I7&lt;&gt;"Terminé",I7&lt;&gt;"Annulé",F7&lt;&gt;"",F7&lt;Paramètres!$B$6),"En retard",IF(AND(K7&lt;&gt;"",L7&lt;&gt;"Terminé"),"Dépendance ouverte",""))))))</f>
        <v/>
      </c>
    </row>
    <row r="8" ht="32" customHeight="1">
      <c r="A8" s="14" t="inlineStr">
        <is>
          <t>EVT-005</t>
        </is>
      </c>
      <c r="B8" s="15" t="inlineStr">
        <is>
          <t>Préparation</t>
        </is>
      </c>
      <c r="C8" s="15" t="inlineStr">
        <is>
          <t>Supports d’accueil</t>
        </is>
      </c>
      <c r="D8" s="15" t="inlineStr">
        <is>
          <t>Communication</t>
        </is>
      </c>
      <c r="E8" s="30" t="n">
        <v>46279</v>
      </c>
      <c r="F8" s="30" t="n">
        <v>46290</v>
      </c>
      <c r="G8" s="17">
        <f>IF(OR(E8="",F8=""),"",F8-E8+1)</f>
        <v/>
      </c>
      <c r="H8" s="18" t="inlineStr">
        <is>
          <t>Normale</t>
        </is>
      </c>
      <c r="I8" s="18" t="inlineStr">
        <is>
          <t>À faire</t>
        </is>
      </c>
      <c r="J8" s="19" t="n">
        <v>0</v>
      </c>
      <c r="K8" s="14" t="inlineStr">
        <is>
          <t>EVT-002</t>
        </is>
      </c>
      <c r="L8" s="20">
        <f>IF(K8="","",IFERROR(_xlfn.XLOOKUP(K8,'Planning'!$A$4:$A$113,'Planning'!$I$4:$I$113),"ID introuvable"))</f>
        <v/>
      </c>
      <c r="M8" s="30" t="n"/>
      <c r="N8" s="17">
        <f>IF(F8="","",F8-Paramètres!$B$6)</f>
        <v/>
      </c>
      <c r="O8" s="18" t="inlineStr">
        <is>
          <t>Non</t>
        </is>
      </c>
      <c r="P8" s="15" t="inlineStr">
        <is>
          <t>Préparer une signalétique interne de démonstration.</t>
        </is>
      </c>
      <c r="Q8" s="20">
        <f>IF(C8="","",IF(AND(E8&lt;&gt;"",F8&lt;&gt;"",F8&lt;E8),"Dates incohérentes",IF(COUNTIF('Planning'!$A$4:$A$113,A8)&gt;1,"ID en doublon",IF(L8="ID introuvable","Dépendance inconnue",IF(AND(I8&lt;&gt;"Terminé",I8&lt;&gt;"Annulé",F8&lt;&gt;"",F8&lt;Paramètres!$B$6),"En retard",IF(AND(K8&lt;&gt;"",L8&lt;&gt;"Terminé"),"Dépendance ouverte",""))))))</f>
        <v/>
      </c>
    </row>
    <row r="9" ht="32" customHeight="1">
      <c r="A9" s="14" t="inlineStr">
        <is>
          <t>EVT-006</t>
        </is>
      </c>
      <c r="B9" s="15" t="inlineStr">
        <is>
          <t>Coordination</t>
        </is>
      </c>
      <c r="C9" s="15" t="inlineStr">
        <is>
          <t>Déroulé horaire</t>
        </is>
      </c>
      <c r="D9" s="15" t="inlineStr">
        <is>
          <t>Pilotage</t>
        </is>
      </c>
      <c r="E9" s="30" t="n">
        <v>46286</v>
      </c>
      <c r="F9" s="30" t="n">
        <v>46295</v>
      </c>
      <c r="G9" s="21">
        <f>IF(OR(E9="",F9=""),"",F9-E9+1)</f>
        <v/>
      </c>
      <c r="H9" s="18" t="inlineStr">
        <is>
          <t>Haute</t>
        </is>
      </c>
      <c r="I9" s="18" t="inlineStr">
        <is>
          <t>À faire</t>
        </is>
      </c>
      <c r="J9" s="19" t="n">
        <v>0</v>
      </c>
      <c r="K9" s="14" t="inlineStr">
        <is>
          <t>EVT-002</t>
        </is>
      </c>
      <c r="L9" s="22">
        <f>IF(K9="","",IFERROR(_xlfn.XLOOKUP(K9,'Planning'!$A$4:$A$113,'Planning'!$I$4:$I$113),"ID introuvable"))</f>
        <v/>
      </c>
      <c r="M9" s="30" t="n"/>
      <c r="N9" s="21">
        <f>IF(F9="","",F9-Paramètres!$B$6)</f>
        <v/>
      </c>
      <c r="O9" s="18" t="inlineStr">
        <is>
          <t>Oui</t>
        </is>
      </c>
      <c r="P9" s="15" t="inlineStr">
        <is>
          <t>Ordonnancer les temps forts du scénario fictif.</t>
        </is>
      </c>
      <c r="Q9" s="22">
        <f>IF(C9="","",IF(AND(E9&lt;&gt;"",F9&lt;&gt;"",F9&lt;E9),"Dates incohérentes",IF(COUNTIF('Planning'!$A$4:$A$113,A9)&gt;1,"ID en doublon",IF(L9="ID introuvable","Dépendance inconnue",IF(AND(I9&lt;&gt;"Terminé",I9&lt;&gt;"Annulé",F9&lt;&gt;"",F9&lt;Paramètres!$B$6),"En retard",IF(AND(K9&lt;&gt;"",L9&lt;&gt;"Terminé"),"Dépendance ouverte",""))))))</f>
        <v/>
      </c>
    </row>
    <row r="10" ht="32" customHeight="1">
      <c r="A10" s="14" t="inlineStr">
        <is>
          <t>EVT-007</t>
        </is>
      </c>
      <c r="B10" s="15" t="inlineStr">
        <is>
          <t>Coordination</t>
        </is>
      </c>
      <c r="C10" s="15" t="inlineStr">
        <is>
          <t>Brief équipe</t>
        </is>
      </c>
      <c r="D10" s="15" t="inlineStr">
        <is>
          <t>Coordination</t>
        </is>
      </c>
      <c r="E10" s="30" t="n">
        <v>46300</v>
      </c>
      <c r="F10" s="30" t="n">
        <v>46300</v>
      </c>
      <c r="G10" s="17">
        <f>IF(OR(E10="",F10=""),"",F10-E10+1)</f>
        <v/>
      </c>
      <c r="H10" s="18" t="inlineStr">
        <is>
          <t>Haute</t>
        </is>
      </c>
      <c r="I10" s="18" t="inlineStr">
        <is>
          <t>À faire</t>
        </is>
      </c>
      <c r="J10" s="19" t="n">
        <v>0</v>
      </c>
      <c r="K10" s="14" t="inlineStr">
        <is>
          <t>EVT-006</t>
        </is>
      </c>
      <c r="L10" s="20">
        <f>IF(K10="","",IFERROR(_xlfn.XLOOKUP(K10,'Planning'!$A$4:$A$113,'Planning'!$I$4:$I$113),"ID introuvable"))</f>
        <v/>
      </c>
      <c r="M10" s="30" t="n"/>
      <c r="N10" s="17">
        <f>IF(F10="","",F10-Paramètres!$B$6)</f>
        <v/>
      </c>
      <c r="O10" s="18" t="inlineStr">
        <is>
          <t>Oui</t>
        </is>
      </c>
      <c r="P10" s="15" t="inlineStr">
        <is>
          <t>Partager les rôles génériques et les horaires fictifs.</t>
        </is>
      </c>
      <c r="Q10" s="20">
        <f>IF(C10="","",IF(AND(E10&lt;&gt;"",F10&lt;&gt;"",F10&lt;E10),"Dates incohérentes",IF(COUNTIF('Planning'!$A$4:$A$113,A10)&gt;1,"ID en doublon",IF(L10="ID introuvable","Dépendance inconnue",IF(AND(I10&lt;&gt;"Terminé",I10&lt;&gt;"Annulé",F10&lt;&gt;"",F10&lt;Paramètres!$B$6),"En retard",IF(AND(K10&lt;&gt;"",L10&lt;&gt;"Terminé"),"Dépendance ouverte",""))))))</f>
        <v/>
      </c>
    </row>
    <row r="11" ht="32" customHeight="1">
      <c r="A11" s="14" t="inlineStr">
        <is>
          <t>EVT-008</t>
        </is>
      </c>
      <c r="B11" s="15" t="inlineStr">
        <is>
          <t>Production</t>
        </is>
      </c>
      <c r="C11" s="15" t="inlineStr">
        <is>
          <t>Test technique</t>
        </is>
      </c>
      <c r="D11" s="15" t="inlineStr">
        <is>
          <t>Technique</t>
        </is>
      </c>
      <c r="E11" s="30" t="n">
        <v>46307</v>
      </c>
      <c r="F11" s="30" t="n">
        <v>46307</v>
      </c>
      <c r="G11" s="21">
        <f>IF(OR(E11="",F11=""),"",F11-E11+1)</f>
        <v/>
      </c>
      <c r="H11" s="18" t="inlineStr">
        <is>
          <t>Critique</t>
        </is>
      </c>
      <c r="I11" s="18" t="inlineStr">
        <is>
          <t>À faire</t>
        </is>
      </c>
      <c r="J11" s="19" t="n">
        <v>0</v>
      </c>
      <c r="K11" s="14" t="inlineStr">
        <is>
          <t>EVT-004</t>
        </is>
      </c>
      <c r="L11" s="22">
        <f>IF(K11="","",IFERROR(_xlfn.XLOOKUP(K11,'Planning'!$A$4:$A$113,'Planning'!$I$4:$I$113),"ID introuvable"))</f>
        <v/>
      </c>
      <c r="M11" s="30" t="n"/>
      <c r="N11" s="21">
        <f>IF(F11="","",F11-Paramètres!$B$6)</f>
        <v/>
      </c>
      <c r="O11" s="18" t="inlineStr">
        <is>
          <t>Oui</t>
        </is>
      </c>
      <c r="P11" s="15" t="inlineStr">
        <is>
          <t>Tester les équipements de démonstration fictifs.</t>
        </is>
      </c>
      <c r="Q11" s="22">
        <f>IF(C11="","",IF(AND(E11&lt;&gt;"",F11&lt;&gt;"",F11&lt;E11),"Dates incohérentes",IF(COUNTIF('Planning'!$A$4:$A$113,A11)&gt;1,"ID en doublon",IF(L11="ID introuvable","Dépendance inconnue",IF(AND(I11&lt;&gt;"Terminé",I11&lt;&gt;"Annulé",F11&lt;&gt;"",F11&lt;Paramètres!$B$6),"En retard",IF(AND(K11&lt;&gt;"",L11&lt;&gt;"Terminé"),"Dépendance ouverte",""))))))</f>
        <v/>
      </c>
    </row>
    <row r="12" ht="32" customHeight="1">
      <c r="A12" s="14" t="inlineStr">
        <is>
          <t>EVT-009</t>
        </is>
      </c>
      <c r="B12" s="15" t="inlineStr">
        <is>
          <t>Production</t>
        </is>
      </c>
      <c r="C12" s="15" t="inlineStr">
        <is>
          <t>Installation</t>
        </is>
      </c>
      <c r="D12" s="15" t="inlineStr">
        <is>
          <t>Logistique</t>
        </is>
      </c>
      <c r="E12" s="30" t="n">
        <v>46309</v>
      </c>
      <c r="F12" s="30" t="n">
        <v>46309</v>
      </c>
      <c r="G12" s="17">
        <f>IF(OR(E12="",F12=""),"",F12-E12+1)</f>
        <v/>
      </c>
      <c r="H12" s="18" t="inlineStr">
        <is>
          <t>Critique</t>
        </is>
      </c>
      <c r="I12" s="18" t="inlineStr">
        <is>
          <t>À faire</t>
        </is>
      </c>
      <c r="J12" s="19" t="n">
        <v>0</v>
      </c>
      <c r="K12" s="14" t="inlineStr">
        <is>
          <t>EVT-003</t>
        </is>
      </c>
      <c r="L12" s="20">
        <f>IF(K12="","",IFERROR(_xlfn.XLOOKUP(K12,'Planning'!$A$4:$A$113,'Planning'!$I$4:$I$113),"ID introuvable"))</f>
        <v/>
      </c>
      <c r="M12" s="30" t="n"/>
      <c r="N12" s="17">
        <f>IF(F12="","",F12-Paramètres!$B$6)</f>
        <v/>
      </c>
      <c r="O12" s="18" t="inlineStr">
        <is>
          <t>Oui</t>
        </is>
      </c>
      <c r="P12" s="15" t="inlineStr">
        <is>
          <t>Installer les espaces internes fictifs.</t>
        </is>
      </c>
      <c r="Q12" s="20">
        <f>IF(C12="","",IF(AND(E12&lt;&gt;"",F12&lt;&gt;"",F12&lt;E12),"Dates incohérentes",IF(COUNTIF('Planning'!$A$4:$A$113,A12)&gt;1,"ID en doublon",IF(L12="ID introuvable","Dépendance inconnue",IF(AND(I12&lt;&gt;"Terminé",I12&lt;&gt;"Annulé",F12&lt;&gt;"",F12&lt;Paramètres!$B$6),"En retard",IF(AND(K12&lt;&gt;"",L12&lt;&gt;"Terminé"),"Dépendance ouverte",""))))))</f>
        <v/>
      </c>
    </row>
    <row r="13" ht="32" customHeight="1">
      <c r="A13" s="14" t="inlineStr">
        <is>
          <t>EVT-010</t>
        </is>
      </c>
      <c r="B13" s="15" t="inlineStr">
        <is>
          <t>Clôture</t>
        </is>
      </c>
      <c r="C13" s="15" t="inlineStr">
        <is>
          <t>Bilan interne</t>
        </is>
      </c>
      <c r="D13" s="15" t="inlineStr">
        <is>
          <t>Pilotage</t>
        </is>
      </c>
      <c r="E13" s="30" t="n">
        <v>46314</v>
      </c>
      <c r="F13" s="30" t="n">
        <v>46318</v>
      </c>
      <c r="G13" s="21">
        <f>IF(OR(E13="",F13=""),"",F13-E13+1)</f>
        <v/>
      </c>
      <c r="H13" s="18" t="inlineStr">
        <is>
          <t>Basse</t>
        </is>
      </c>
      <c r="I13" s="18" t="inlineStr">
        <is>
          <t>À faire</t>
        </is>
      </c>
      <c r="J13" s="19" t="n">
        <v>0</v>
      </c>
      <c r="K13" s="14" t="inlineStr">
        <is>
          <t>EVT-009</t>
        </is>
      </c>
      <c r="L13" s="22">
        <f>IF(K13="","",IFERROR(_xlfn.XLOOKUP(K13,'Planning'!$A$4:$A$113,'Planning'!$I$4:$I$113),"ID introuvable"))</f>
        <v/>
      </c>
      <c r="M13" s="30" t="n"/>
      <c r="N13" s="21">
        <f>IF(F13="","",F13-Paramètres!$B$6)</f>
        <v/>
      </c>
      <c r="O13" s="18" t="inlineStr">
        <is>
          <t>Non</t>
        </is>
      </c>
      <c r="P13" s="15" t="inlineStr">
        <is>
          <t>Recueillir les constats internes du scénario fictif.</t>
        </is>
      </c>
      <c r="Q13" s="22">
        <f>IF(C13="","",IF(AND(E13&lt;&gt;"",F13&lt;&gt;"",F13&lt;E13),"Dates incohérentes",IF(COUNTIF('Planning'!$A$4:$A$113,A13)&gt;1,"ID en doublon",IF(L13="ID introuvable","Dépendance inconnue",IF(AND(I13&lt;&gt;"Terminé",I13&lt;&gt;"Annulé",F13&lt;&gt;"",F13&lt;Paramètres!$B$6),"En retard",IF(AND(K13&lt;&gt;"",L13&lt;&gt;"Terminé"),"Dépendance ouverte",""))))))</f>
        <v/>
      </c>
    </row>
    <row r="14" ht="32" customHeight="1">
      <c r="A14" s="14" t="n"/>
      <c r="B14" s="15" t="n"/>
      <c r="C14" s="15" t="n"/>
      <c r="D14" s="15" t="n"/>
      <c r="E14" s="30" t="n"/>
      <c r="F14" s="30" t="n"/>
      <c r="G14" s="17">
        <f>IF(OR(E14="",F14=""),"",F14-E14+1)</f>
        <v/>
      </c>
      <c r="H14" s="18" t="n"/>
      <c r="I14" s="18" t="n"/>
      <c r="J14" s="19" t="n"/>
      <c r="K14" s="14" t="n"/>
      <c r="L14" s="20">
        <f>IF(K14="","",IFERROR(_xlfn.XLOOKUP(K14,'Planning'!$A$4:$A$113,'Planning'!$I$4:$I$113),"ID introuvable"))</f>
        <v/>
      </c>
      <c r="M14" s="30" t="n"/>
      <c r="N14" s="17">
        <f>IF(F14="","",F14-Paramètres!$B$6)</f>
        <v/>
      </c>
      <c r="O14" s="18" t="n"/>
      <c r="P14" s="15" t="n"/>
      <c r="Q14" s="20">
        <f>IF(C14="","",IF(AND(E14&lt;&gt;"",F14&lt;&gt;"",F14&lt;E14),"Dates incohérentes",IF(COUNTIF('Planning'!$A$4:$A$113,A14)&gt;1,"ID en doublon",IF(L14="ID introuvable","Dépendance inconnue",IF(AND(I14&lt;&gt;"Terminé",I14&lt;&gt;"Annulé",F14&lt;&gt;"",F14&lt;Paramètres!$B$6),"En retard",IF(AND(K14&lt;&gt;"",L14&lt;&gt;"Terminé"),"Dépendance ouverte",""))))))</f>
        <v/>
      </c>
    </row>
    <row r="15" ht="32" customHeight="1">
      <c r="A15" s="14" t="n"/>
      <c r="B15" s="15" t="n"/>
      <c r="C15" s="15" t="n"/>
      <c r="D15" s="15" t="n"/>
      <c r="E15" s="30" t="n"/>
      <c r="F15" s="30" t="n"/>
      <c r="G15" s="21">
        <f>IF(OR(E15="",F15=""),"",F15-E15+1)</f>
        <v/>
      </c>
      <c r="H15" s="18" t="n"/>
      <c r="I15" s="18" t="n"/>
      <c r="J15" s="19" t="n"/>
      <c r="K15" s="14" t="n"/>
      <c r="L15" s="22">
        <f>IF(K15="","",IFERROR(_xlfn.XLOOKUP(K15,'Planning'!$A$4:$A$113,'Planning'!$I$4:$I$113),"ID introuvable"))</f>
        <v/>
      </c>
      <c r="M15" s="30" t="n"/>
      <c r="N15" s="21">
        <f>IF(F15="","",F15-Paramètres!$B$6)</f>
        <v/>
      </c>
      <c r="O15" s="18" t="n"/>
      <c r="P15" s="15" t="n"/>
      <c r="Q15" s="22">
        <f>IF(C15="","",IF(AND(E15&lt;&gt;"",F15&lt;&gt;"",F15&lt;E15),"Dates incohérentes",IF(COUNTIF('Planning'!$A$4:$A$113,A15)&gt;1,"ID en doublon",IF(L15="ID introuvable","Dépendance inconnue",IF(AND(I15&lt;&gt;"Terminé",I15&lt;&gt;"Annulé",F15&lt;&gt;"",F15&lt;Paramètres!$B$6),"En retard",IF(AND(K15&lt;&gt;"",L15&lt;&gt;"Terminé"),"Dépendance ouverte",""))))))</f>
        <v/>
      </c>
    </row>
    <row r="16" ht="32" customHeight="1">
      <c r="A16" s="14" t="n"/>
      <c r="B16" s="15" t="n"/>
      <c r="C16" s="15" t="n"/>
      <c r="D16" s="15" t="n"/>
      <c r="E16" s="30" t="n"/>
      <c r="F16" s="30" t="n"/>
      <c r="G16" s="17">
        <f>IF(OR(E16="",F16=""),"",F16-E16+1)</f>
        <v/>
      </c>
      <c r="H16" s="18" t="n"/>
      <c r="I16" s="18" t="n"/>
      <c r="J16" s="19" t="n"/>
      <c r="K16" s="14" t="n"/>
      <c r="L16" s="20">
        <f>IF(K16="","",IFERROR(_xlfn.XLOOKUP(K16,'Planning'!$A$4:$A$113,'Planning'!$I$4:$I$113),"ID introuvable"))</f>
        <v/>
      </c>
      <c r="M16" s="30" t="n"/>
      <c r="N16" s="17">
        <f>IF(F16="","",F16-Paramètres!$B$6)</f>
        <v/>
      </c>
      <c r="O16" s="18" t="n"/>
      <c r="P16" s="15" t="n"/>
      <c r="Q16" s="20">
        <f>IF(C16="","",IF(AND(E16&lt;&gt;"",F16&lt;&gt;"",F16&lt;E16),"Dates incohérentes",IF(COUNTIF('Planning'!$A$4:$A$113,A16)&gt;1,"ID en doublon",IF(L16="ID introuvable","Dépendance inconnue",IF(AND(I16&lt;&gt;"Terminé",I16&lt;&gt;"Annulé",F16&lt;&gt;"",F16&lt;Paramètres!$B$6),"En retard",IF(AND(K16&lt;&gt;"",L16&lt;&gt;"Terminé"),"Dépendance ouverte",""))))))</f>
        <v/>
      </c>
    </row>
    <row r="17" ht="32" customHeight="1">
      <c r="A17" s="14" t="n"/>
      <c r="B17" s="15" t="n"/>
      <c r="C17" s="15" t="n"/>
      <c r="D17" s="15" t="n"/>
      <c r="E17" s="30" t="n"/>
      <c r="F17" s="30" t="n"/>
      <c r="G17" s="21">
        <f>IF(OR(E17="",F17=""),"",F17-E17+1)</f>
        <v/>
      </c>
      <c r="H17" s="18" t="n"/>
      <c r="I17" s="18" t="n"/>
      <c r="J17" s="19" t="n"/>
      <c r="K17" s="14" t="n"/>
      <c r="L17" s="22">
        <f>IF(K17="","",IFERROR(_xlfn.XLOOKUP(K17,'Planning'!$A$4:$A$113,'Planning'!$I$4:$I$113),"ID introuvable"))</f>
        <v/>
      </c>
      <c r="M17" s="30" t="n"/>
      <c r="N17" s="21">
        <f>IF(F17="","",F17-Paramètres!$B$6)</f>
        <v/>
      </c>
      <c r="O17" s="18" t="n"/>
      <c r="P17" s="15" t="n"/>
      <c r="Q17" s="22">
        <f>IF(C17="","",IF(AND(E17&lt;&gt;"",F17&lt;&gt;"",F17&lt;E17),"Dates incohérentes",IF(COUNTIF('Planning'!$A$4:$A$113,A17)&gt;1,"ID en doublon",IF(L17="ID introuvable","Dépendance inconnue",IF(AND(I17&lt;&gt;"Terminé",I17&lt;&gt;"Annulé",F17&lt;&gt;"",F17&lt;Paramètres!$B$6),"En retard",IF(AND(K17&lt;&gt;"",L17&lt;&gt;"Terminé"),"Dépendance ouverte",""))))))</f>
        <v/>
      </c>
    </row>
    <row r="18" ht="32" customHeight="1">
      <c r="A18" s="14" t="n"/>
      <c r="B18" s="15" t="n"/>
      <c r="C18" s="15" t="n"/>
      <c r="D18" s="15" t="n"/>
      <c r="E18" s="30" t="n"/>
      <c r="F18" s="30" t="n"/>
      <c r="G18" s="17">
        <f>IF(OR(E18="",F18=""),"",F18-E18+1)</f>
        <v/>
      </c>
      <c r="H18" s="18" t="n"/>
      <c r="I18" s="18" t="n"/>
      <c r="J18" s="19" t="n"/>
      <c r="K18" s="14" t="n"/>
      <c r="L18" s="20">
        <f>IF(K18="","",IFERROR(_xlfn.XLOOKUP(K18,'Planning'!$A$4:$A$113,'Planning'!$I$4:$I$113),"ID introuvable"))</f>
        <v/>
      </c>
      <c r="M18" s="30" t="n"/>
      <c r="N18" s="17">
        <f>IF(F18="","",F18-Paramètres!$B$6)</f>
        <v/>
      </c>
      <c r="O18" s="18" t="n"/>
      <c r="P18" s="15" t="n"/>
      <c r="Q18" s="20">
        <f>IF(C18="","",IF(AND(E18&lt;&gt;"",F18&lt;&gt;"",F18&lt;E18),"Dates incohérentes",IF(COUNTIF('Planning'!$A$4:$A$113,A18)&gt;1,"ID en doublon",IF(L18="ID introuvable","Dépendance inconnue",IF(AND(I18&lt;&gt;"Terminé",I18&lt;&gt;"Annulé",F18&lt;&gt;"",F18&lt;Paramètres!$B$6),"En retard",IF(AND(K18&lt;&gt;"",L18&lt;&gt;"Terminé"),"Dépendance ouverte",""))))))</f>
        <v/>
      </c>
    </row>
    <row r="19" ht="32" customHeight="1">
      <c r="A19" s="14" t="n"/>
      <c r="B19" s="15" t="n"/>
      <c r="C19" s="15" t="n"/>
      <c r="D19" s="15" t="n"/>
      <c r="E19" s="30" t="n"/>
      <c r="F19" s="30" t="n"/>
      <c r="G19" s="21">
        <f>IF(OR(E19="",F19=""),"",F19-E19+1)</f>
        <v/>
      </c>
      <c r="H19" s="18" t="n"/>
      <c r="I19" s="18" t="n"/>
      <c r="J19" s="19" t="n"/>
      <c r="K19" s="14" t="n"/>
      <c r="L19" s="22">
        <f>IF(K19="","",IFERROR(_xlfn.XLOOKUP(K19,'Planning'!$A$4:$A$113,'Planning'!$I$4:$I$113),"ID introuvable"))</f>
        <v/>
      </c>
      <c r="M19" s="30" t="n"/>
      <c r="N19" s="21">
        <f>IF(F19="","",F19-Paramètres!$B$6)</f>
        <v/>
      </c>
      <c r="O19" s="18" t="n"/>
      <c r="P19" s="15" t="n"/>
      <c r="Q19" s="22">
        <f>IF(C19="","",IF(AND(E19&lt;&gt;"",F19&lt;&gt;"",F19&lt;E19),"Dates incohérentes",IF(COUNTIF('Planning'!$A$4:$A$113,A19)&gt;1,"ID en doublon",IF(L19="ID introuvable","Dépendance inconnue",IF(AND(I19&lt;&gt;"Terminé",I19&lt;&gt;"Annulé",F19&lt;&gt;"",F19&lt;Paramètres!$B$6),"En retard",IF(AND(K19&lt;&gt;"",L19&lt;&gt;"Terminé"),"Dépendance ouverte",""))))))</f>
        <v/>
      </c>
    </row>
    <row r="20" ht="32" customHeight="1">
      <c r="A20" s="14" t="n"/>
      <c r="B20" s="15" t="n"/>
      <c r="C20" s="15" t="n"/>
      <c r="D20" s="15" t="n"/>
      <c r="E20" s="30" t="n"/>
      <c r="F20" s="30" t="n"/>
      <c r="G20" s="17">
        <f>IF(OR(E20="",F20=""),"",F20-E20+1)</f>
        <v/>
      </c>
      <c r="H20" s="18" t="n"/>
      <c r="I20" s="18" t="n"/>
      <c r="J20" s="19" t="n"/>
      <c r="K20" s="14" t="n"/>
      <c r="L20" s="20">
        <f>IF(K20="","",IFERROR(_xlfn.XLOOKUP(K20,'Planning'!$A$4:$A$113,'Planning'!$I$4:$I$113),"ID introuvable"))</f>
        <v/>
      </c>
      <c r="M20" s="30" t="n"/>
      <c r="N20" s="17">
        <f>IF(F20="","",F20-Paramètres!$B$6)</f>
        <v/>
      </c>
      <c r="O20" s="18" t="n"/>
      <c r="P20" s="15" t="n"/>
      <c r="Q20" s="20">
        <f>IF(C20="","",IF(AND(E20&lt;&gt;"",F20&lt;&gt;"",F20&lt;E20),"Dates incohérentes",IF(COUNTIF('Planning'!$A$4:$A$113,A20)&gt;1,"ID en doublon",IF(L20="ID introuvable","Dépendance inconnue",IF(AND(I20&lt;&gt;"Terminé",I20&lt;&gt;"Annulé",F20&lt;&gt;"",F20&lt;Paramètres!$B$6),"En retard",IF(AND(K20&lt;&gt;"",L20&lt;&gt;"Terminé"),"Dépendance ouverte",""))))))</f>
        <v/>
      </c>
    </row>
    <row r="21" ht="32" customHeight="1">
      <c r="A21" s="14" t="n"/>
      <c r="B21" s="15" t="n"/>
      <c r="C21" s="15" t="n"/>
      <c r="D21" s="15" t="n"/>
      <c r="E21" s="30" t="n"/>
      <c r="F21" s="30" t="n"/>
      <c r="G21" s="21">
        <f>IF(OR(E21="",F21=""),"",F21-E21+1)</f>
        <v/>
      </c>
      <c r="H21" s="18" t="n"/>
      <c r="I21" s="18" t="n"/>
      <c r="J21" s="19" t="n"/>
      <c r="K21" s="14" t="n"/>
      <c r="L21" s="22">
        <f>IF(K21="","",IFERROR(_xlfn.XLOOKUP(K21,'Planning'!$A$4:$A$113,'Planning'!$I$4:$I$113),"ID introuvable"))</f>
        <v/>
      </c>
      <c r="M21" s="30" t="n"/>
      <c r="N21" s="21">
        <f>IF(F21="","",F21-Paramètres!$B$6)</f>
        <v/>
      </c>
      <c r="O21" s="18" t="n"/>
      <c r="P21" s="15" t="n"/>
      <c r="Q21" s="22">
        <f>IF(C21="","",IF(AND(E21&lt;&gt;"",F21&lt;&gt;"",F21&lt;E21),"Dates incohérentes",IF(COUNTIF('Planning'!$A$4:$A$113,A21)&gt;1,"ID en doublon",IF(L21="ID introuvable","Dépendance inconnue",IF(AND(I21&lt;&gt;"Terminé",I21&lt;&gt;"Annulé",F21&lt;&gt;"",F21&lt;Paramètres!$B$6),"En retard",IF(AND(K21&lt;&gt;"",L21&lt;&gt;"Terminé"),"Dépendance ouverte",""))))))</f>
        <v/>
      </c>
    </row>
    <row r="22" ht="32" customHeight="1">
      <c r="A22" s="14" t="n"/>
      <c r="B22" s="15" t="n"/>
      <c r="C22" s="15" t="n"/>
      <c r="D22" s="15" t="n"/>
      <c r="E22" s="30" t="n"/>
      <c r="F22" s="30" t="n"/>
      <c r="G22" s="17">
        <f>IF(OR(E22="",F22=""),"",F22-E22+1)</f>
        <v/>
      </c>
      <c r="H22" s="18" t="n"/>
      <c r="I22" s="18" t="n"/>
      <c r="J22" s="19" t="n"/>
      <c r="K22" s="14" t="n"/>
      <c r="L22" s="20">
        <f>IF(K22="","",IFERROR(_xlfn.XLOOKUP(K22,'Planning'!$A$4:$A$113,'Planning'!$I$4:$I$113),"ID introuvable"))</f>
        <v/>
      </c>
      <c r="M22" s="30" t="n"/>
      <c r="N22" s="17">
        <f>IF(F22="","",F22-Paramètres!$B$6)</f>
        <v/>
      </c>
      <c r="O22" s="18" t="n"/>
      <c r="P22" s="15" t="n"/>
      <c r="Q22" s="20">
        <f>IF(C22="","",IF(AND(E22&lt;&gt;"",F22&lt;&gt;"",F22&lt;E22),"Dates incohérentes",IF(COUNTIF('Planning'!$A$4:$A$113,A22)&gt;1,"ID en doublon",IF(L22="ID introuvable","Dépendance inconnue",IF(AND(I22&lt;&gt;"Terminé",I22&lt;&gt;"Annulé",F22&lt;&gt;"",F22&lt;Paramètres!$B$6),"En retard",IF(AND(K22&lt;&gt;"",L22&lt;&gt;"Terminé"),"Dépendance ouverte",""))))))</f>
        <v/>
      </c>
    </row>
    <row r="23" ht="32" customHeight="1">
      <c r="A23" s="14" t="n"/>
      <c r="B23" s="15" t="n"/>
      <c r="C23" s="15" t="n"/>
      <c r="D23" s="15" t="n"/>
      <c r="E23" s="30" t="n"/>
      <c r="F23" s="30" t="n"/>
      <c r="G23" s="21">
        <f>IF(OR(E23="",F23=""),"",F23-E23+1)</f>
        <v/>
      </c>
      <c r="H23" s="18" t="n"/>
      <c r="I23" s="18" t="n"/>
      <c r="J23" s="19" t="n"/>
      <c r="K23" s="14" t="n"/>
      <c r="L23" s="22">
        <f>IF(K23="","",IFERROR(_xlfn.XLOOKUP(K23,'Planning'!$A$4:$A$113,'Planning'!$I$4:$I$113),"ID introuvable"))</f>
        <v/>
      </c>
      <c r="M23" s="30" t="n"/>
      <c r="N23" s="21">
        <f>IF(F23="","",F23-Paramètres!$B$6)</f>
        <v/>
      </c>
      <c r="O23" s="18" t="n"/>
      <c r="P23" s="15" t="n"/>
      <c r="Q23" s="22">
        <f>IF(C23="","",IF(AND(E23&lt;&gt;"",F23&lt;&gt;"",F23&lt;E23),"Dates incohérentes",IF(COUNTIF('Planning'!$A$4:$A$113,A23)&gt;1,"ID en doublon",IF(L23="ID introuvable","Dépendance inconnue",IF(AND(I23&lt;&gt;"Terminé",I23&lt;&gt;"Annulé",F23&lt;&gt;"",F23&lt;Paramètres!$B$6),"En retard",IF(AND(K23&lt;&gt;"",L23&lt;&gt;"Terminé"),"Dépendance ouverte",""))))))</f>
        <v/>
      </c>
    </row>
    <row r="24" ht="32" customHeight="1">
      <c r="A24" s="14" t="n"/>
      <c r="B24" s="15" t="n"/>
      <c r="C24" s="15" t="n"/>
      <c r="D24" s="15" t="n"/>
      <c r="E24" s="30" t="n"/>
      <c r="F24" s="30" t="n"/>
      <c r="G24" s="17">
        <f>IF(OR(E24="",F24=""),"",F24-E24+1)</f>
        <v/>
      </c>
      <c r="H24" s="18" t="n"/>
      <c r="I24" s="18" t="n"/>
      <c r="J24" s="19" t="n"/>
      <c r="K24" s="14" t="n"/>
      <c r="L24" s="20">
        <f>IF(K24="","",IFERROR(_xlfn.XLOOKUP(K24,'Planning'!$A$4:$A$113,'Planning'!$I$4:$I$113),"ID introuvable"))</f>
        <v/>
      </c>
      <c r="M24" s="30" t="n"/>
      <c r="N24" s="17">
        <f>IF(F24="","",F24-Paramètres!$B$6)</f>
        <v/>
      </c>
      <c r="O24" s="18" t="n"/>
      <c r="P24" s="15" t="n"/>
      <c r="Q24" s="20">
        <f>IF(C24="","",IF(AND(E24&lt;&gt;"",F24&lt;&gt;"",F24&lt;E24),"Dates incohérentes",IF(COUNTIF('Planning'!$A$4:$A$113,A24)&gt;1,"ID en doublon",IF(L24="ID introuvable","Dépendance inconnue",IF(AND(I24&lt;&gt;"Terminé",I24&lt;&gt;"Annulé",F24&lt;&gt;"",F24&lt;Paramètres!$B$6),"En retard",IF(AND(K24&lt;&gt;"",L24&lt;&gt;"Terminé"),"Dépendance ouverte",""))))))</f>
        <v/>
      </c>
    </row>
    <row r="25" ht="32" customHeight="1">
      <c r="A25" s="14" t="n"/>
      <c r="B25" s="15" t="n"/>
      <c r="C25" s="15" t="n"/>
      <c r="D25" s="15" t="n"/>
      <c r="E25" s="30" t="n"/>
      <c r="F25" s="30" t="n"/>
      <c r="G25" s="21">
        <f>IF(OR(E25="",F25=""),"",F25-E25+1)</f>
        <v/>
      </c>
      <c r="H25" s="18" t="n"/>
      <c r="I25" s="18" t="n"/>
      <c r="J25" s="19" t="n"/>
      <c r="K25" s="14" t="n"/>
      <c r="L25" s="22">
        <f>IF(K25="","",IFERROR(_xlfn.XLOOKUP(K25,'Planning'!$A$4:$A$113,'Planning'!$I$4:$I$113),"ID introuvable"))</f>
        <v/>
      </c>
      <c r="M25" s="30" t="n"/>
      <c r="N25" s="21">
        <f>IF(F25="","",F25-Paramètres!$B$6)</f>
        <v/>
      </c>
      <c r="O25" s="18" t="n"/>
      <c r="P25" s="15" t="n"/>
      <c r="Q25" s="22">
        <f>IF(C25="","",IF(AND(E25&lt;&gt;"",F25&lt;&gt;"",F25&lt;E25),"Dates incohérentes",IF(COUNTIF('Planning'!$A$4:$A$113,A25)&gt;1,"ID en doublon",IF(L25="ID introuvable","Dépendance inconnue",IF(AND(I25&lt;&gt;"Terminé",I25&lt;&gt;"Annulé",F25&lt;&gt;"",F25&lt;Paramètres!$B$6),"En retard",IF(AND(K25&lt;&gt;"",L25&lt;&gt;"Terminé"),"Dépendance ouverte",""))))))</f>
        <v/>
      </c>
    </row>
    <row r="26" ht="32" customHeight="1">
      <c r="A26" s="14" t="n"/>
      <c r="B26" s="15" t="n"/>
      <c r="C26" s="15" t="n"/>
      <c r="D26" s="15" t="n"/>
      <c r="E26" s="30" t="n"/>
      <c r="F26" s="30" t="n"/>
      <c r="G26" s="17">
        <f>IF(OR(E26="",F26=""),"",F26-E26+1)</f>
        <v/>
      </c>
      <c r="H26" s="18" t="n"/>
      <c r="I26" s="18" t="n"/>
      <c r="J26" s="19" t="n"/>
      <c r="K26" s="14" t="n"/>
      <c r="L26" s="20">
        <f>IF(K26="","",IFERROR(_xlfn.XLOOKUP(K26,'Planning'!$A$4:$A$113,'Planning'!$I$4:$I$113),"ID introuvable"))</f>
        <v/>
      </c>
      <c r="M26" s="30" t="n"/>
      <c r="N26" s="17">
        <f>IF(F26="","",F26-Paramètres!$B$6)</f>
        <v/>
      </c>
      <c r="O26" s="18" t="n"/>
      <c r="P26" s="15" t="n"/>
      <c r="Q26" s="20">
        <f>IF(C26="","",IF(AND(E26&lt;&gt;"",F26&lt;&gt;"",F26&lt;E26),"Dates incohérentes",IF(COUNTIF('Planning'!$A$4:$A$113,A26)&gt;1,"ID en doublon",IF(L26="ID introuvable","Dépendance inconnue",IF(AND(I26&lt;&gt;"Terminé",I26&lt;&gt;"Annulé",F26&lt;&gt;"",F26&lt;Paramètres!$B$6),"En retard",IF(AND(K26&lt;&gt;"",L26&lt;&gt;"Terminé"),"Dépendance ouverte",""))))))</f>
        <v/>
      </c>
    </row>
    <row r="27" ht="32" customHeight="1">
      <c r="A27" s="14" t="n"/>
      <c r="B27" s="15" t="n"/>
      <c r="C27" s="15" t="n"/>
      <c r="D27" s="15" t="n"/>
      <c r="E27" s="30" t="n"/>
      <c r="F27" s="30" t="n"/>
      <c r="G27" s="21">
        <f>IF(OR(E27="",F27=""),"",F27-E27+1)</f>
        <v/>
      </c>
      <c r="H27" s="18" t="n"/>
      <c r="I27" s="18" t="n"/>
      <c r="J27" s="19" t="n"/>
      <c r="K27" s="14" t="n"/>
      <c r="L27" s="22">
        <f>IF(K27="","",IFERROR(_xlfn.XLOOKUP(K27,'Planning'!$A$4:$A$113,'Planning'!$I$4:$I$113),"ID introuvable"))</f>
        <v/>
      </c>
      <c r="M27" s="30" t="n"/>
      <c r="N27" s="21">
        <f>IF(F27="","",F27-Paramètres!$B$6)</f>
        <v/>
      </c>
      <c r="O27" s="18" t="n"/>
      <c r="P27" s="15" t="n"/>
      <c r="Q27" s="22">
        <f>IF(C27="","",IF(AND(E27&lt;&gt;"",F27&lt;&gt;"",F27&lt;E27),"Dates incohérentes",IF(COUNTIF('Planning'!$A$4:$A$113,A27)&gt;1,"ID en doublon",IF(L27="ID introuvable","Dépendance inconnue",IF(AND(I27&lt;&gt;"Terminé",I27&lt;&gt;"Annulé",F27&lt;&gt;"",F27&lt;Paramètres!$B$6),"En retard",IF(AND(K27&lt;&gt;"",L27&lt;&gt;"Terminé"),"Dépendance ouverte",""))))))</f>
        <v/>
      </c>
    </row>
    <row r="28" ht="32" customHeight="1">
      <c r="A28" s="14" t="n"/>
      <c r="B28" s="15" t="n"/>
      <c r="C28" s="15" t="n"/>
      <c r="D28" s="15" t="n"/>
      <c r="E28" s="30" t="n"/>
      <c r="F28" s="30" t="n"/>
      <c r="G28" s="17">
        <f>IF(OR(E28="",F28=""),"",F28-E28+1)</f>
        <v/>
      </c>
      <c r="H28" s="18" t="n"/>
      <c r="I28" s="18" t="n"/>
      <c r="J28" s="19" t="n"/>
      <c r="K28" s="14" t="n"/>
      <c r="L28" s="20">
        <f>IF(K28="","",IFERROR(_xlfn.XLOOKUP(K28,'Planning'!$A$4:$A$113,'Planning'!$I$4:$I$113),"ID introuvable"))</f>
        <v/>
      </c>
      <c r="M28" s="30" t="n"/>
      <c r="N28" s="17">
        <f>IF(F28="","",F28-Paramètres!$B$6)</f>
        <v/>
      </c>
      <c r="O28" s="18" t="n"/>
      <c r="P28" s="15" t="n"/>
      <c r="Q28" s="20">
        <f>IF(C28="","",IF(AND(E28&lt;&gt;"",F28&lt;&gt;"",F28&lt;E28),"Dates incohérentes",IF(COUNTIF('Planning'!$A$4:$A$113,A28)&gt;1,"ID en doublon",IF(L28="ID introuvable","Dépendance inconnue",IF(AND(I28&lt;&gt;"Terminé",I28&lt;&gt;"Annulé",F28&lt;&gt;"",F28&lt;Paramètres!$B$6),"En retard",IF(AND(K28&lt;&gt;"",L28&lt;&gt;"Terminé"),"Dépendance ouverte",""))))))</f>
        <v/>
      </c>
    </row>
    <row r="29" ht="32" customHeight="1">
      <c r="A29" s="14" t="n"/>
      <c r="B29" s="15" t="n"/>
      <c r="C29" s="15" t="n"/>
      <c r="D29" s="15" t="n"/>
      <c r="E29" s="30" t="n"/>
      <c r="F29" s="30" t="n"/>
      <c r="G29" s="21">
        <f>IF(OR(E29="",F29=""),"",F29-E29+1)</f>
        <v/>
      </c>
      <c r="H29" s="18" t="n"/>
      <c r="I29" s="18" t="n"/>
      <c r="J29" s="19" t="n"/>
      <c r="K29" s="14" t="n"/>
      <c r="L29" s="22">
        <f>IF(K29="","",IFERROR(_xlfn.XLOOKUP(K29,'Planning'!$A$4:$A$113,'Planning'!$I$4:$I$113),"ID introuvable"))</f>
        <v/>
      </c>
      <c r="M29" s="30" t="n"/>
      <c r="N29" s="21">
        <f>IF(F29="","",F29-Paramètres!$B$6)</f>
        <v/>
      </c>
      <c r="O29" s="18" t="n"/>
      <c r="P29" s="15" t="n"/>
      <c r="Q29" s="22">
        <f>IF(C29="","",IF(AND(E29&lt;&gt;"",F29&lt;&gt;"",F29&lt;E29),"Dates incohérentes",IF(COUNTIF('Planning'!$A$4:$A$113,A29)&gt;1,"ID en doublon",IF(L29="ID introuvable","Dépendance inconnue",IF(AND(I29&lt;&gt;"Terminé",I29&lt;&gt;"Annulé",F29&lt;&gt;"",F29&lt;Paramètres!$B$6),"En retard",IF(AND(K29&lt;&gt;"",L29&lt;&gt;"Terminé"),"Dépendance ouverte",""))))))</f>
        <v/>
      </c>
    </row>
    <row r="30" ht="32" customHeight="1">
      <c r="A30" s="14" t="n"/>
      <c r="B30" s="15" t="n"/>
      <c r="C30" s="15" t="n"/>
      <c r="D30" s="15" t="n"/>
      <c r="E30" s="30" t="n"/>
      <c r="F30" s="30" t="n"/>
      <c r="G30" s="17">
        <f>IF(OR(E30="",F30=""),"",F30-E30+1)</f>
        <v/>
      </c>
      <c r="H30" s="18" t="n"/>
      <c r="I30" s="18" t="n"/>
      <c r="J30" s="19" t="n"/>
      <c r="K30" s="14" t="n"/>
      <c r="L30" s="20">
        <f>IF(K30="","",IFERROR(_xlfn.XLOOKUP(K30,'Planning'!$A$4:$A$113,'Planning'!$I$4:$I$113),"ID introuvable"))</f>
        <v/>
      </c>
      <c r="M30" s="30" t="n"/>
      <c r="N30" s="17">
        <f>IF(F30="","",F30-Paramètres!$B$6)</f>
        <v/>
      </c>
      <c r="O30" s="18" t="n"/>
      <c r="P30" s="15" t="n"/>
      <c r="Q30" s="20">
        <f>IF(C30="","",IF(AND(E30&lt;&gt;"",F30&lt;&gt;"",F30&lt;E30),"Dates incohérentes",IF(COUNTIF('Planning'!$A$4:$A$113,A30)&gt;1,"ID en doublon",IF(L30="ID introuvable","Dépendance inconnue",IF(AND(I30&lt;&gt;"Terminé",I30&lt;&gt;"Annulé",F30&lt;&gt;"",F30&lt;Paramètres!$B$6),"En retard",IF(AND(K30&lt;&gt;"",L30&lt;&gt;"Terminé"),"Dépendance ouverte",""))))))</f>
        <v/>
      </c>
    </row>
    <row r="31" ht="32" customHeight="1">
      <c r="A31" s="14" t="n"/>
      <c r="B31" s="15" t="n"/>
      <c r="C31" s="15" t="n"/>
      <c r="D31" s="15" t="n"/>
      <c r="E31" s="30" t="n"/>
      <c r="F31" s="30" t="n"/>
      <c r="G31" s="21">
        <f>IF(OR(E31="",F31=""),"",F31-E31+1)</f>
        <v/>
      </c>
      <c r="H31" s="18" t="n"/>
      <c r="I31" s="18" t="n"/>
      <c r="J31" s="19" t="n"/>
      <c r="K31" s="14" t="n"/>
      <c r="L31" s="22">
        <f>IF(K31="","",IFERROR(_xlfn.XLOOKUP(K31,'Planning'!$A$4:$A$113,'Planning'!$I$4:$I$113),"ID introuvable"))</f>
        <v/>
      </c>
      <c r="M31" s="30" t="n"/>
      <c r="N31" s="21">
        <f>IF(F31="","",F31-Paramètres!$B$6)</f>
        <v/>
      </c>
      <c r="O31" s="18" t="n"/>
      <c r="P31" s="15" t="n"/>
      <c r="Q31" s="22">
        <f>IF(C31="","",IF(AND(E31&lt;&gt;"",F31&lt;&gt;"",F31&lt;E31),"Dates incohérentes",IF(COUNTIF('Planning'!$A$4:$A$113,A31)&gt;1,"ID en doublon",IF(L31="ID introuvable","Dépendance inconnue",IF(AND(I31&lt;&gt;"Terminé",I31&lt;&gt;"Annulé",F31&lt;&gt;"",F31&lt;Paramètres!$B$6),"En retard",IF(AND(K31&lt;&gt;"",L31&lt;&gt;"Terminé"),"Dépendance ouverte",""))))))</f>
        <v/>
      </c>
    </row>
    <row r="32" ht="32" customHeight="1">
      <c r="A32" s="14" t="n"/>
      <c r="B32" s="15" t="n"/>
      <c r="C32" s="15" t="n"/>
      <c r="D32" s="15" t="n"/>
      <c r="E32" s="30" t="n"/>
      <c r="F32" s="30" t="n"/>
      <c r="G32" s="17">
        <f>IF(OR(E32="",F32=""),"",F32-E32+1)</f>
        <v/>
      </c>
      <c r="H32" s="18" t="n"/>
      <c r="I32" s="18" t="n"/>
      <c r="J32" s="19" t="n"/>
      <c r="K32" s="14" t="n"/>
      <c r="L32" s="20">
        <f>IF(K32="","",IFERROR(_xlfn.XLOOKUP(K32,'Planning'!$A$4:$A$113,'Planning'!$I$4:$I$113),"ID introuvable"))</f>
        <v/>
      </c>
      <c r="M32" s="30" t="n"/>
      <c r="N32" s="17">
        <f>IF(F32="","",F32-Paramètres!$B$6)</f>
        <v/>
      </c>
      <c r="O32" s="18" t="n"/>
      <c r="P32" s="15" t="n"/>
      <c r="Q32" s="20">
        <f>IF(C32="","",IF(AND(E32&lt;&gt;"",F32&lt;&gt;"",F32&lt;E32),"Dates incohérentes",IF(COUNTIF('Planning'!$A$4:$A$113,A32)&gt;1,"ID en doublon",IF(L32="ID introuvable","Dépendance inconnue",IF(AND(I32&lt;&gt;"Terminé",I32&lt;&gt;"Annulé",F32&lt;&gt;"",F32&lt;Paramètres!$B$6),"En retard",IF(AND(K32&lt;&gt;"",L32&lt;&gt;"Terminé"),"Dépendance ouverte",""))))))</f>
        <v/>
      </c>
    </row>
    <row r="33" ht="32" customHeight="1">
      <c r="A33" s="14" t="n"/>
      <c r="B33" s="15" t="n"/>
      <c r="C33" s="15" t="n"/>
      <c r="D33" s="15" t="n"/>
      <c r="E33" s="30" t="n"/>
      <c r="F33" s="30" t="n"/>
      <c r="G33" s="21">
        <f>IF(OR(E33="",F33=""),"",F33-E33+1)</f>
        <v/>
      </c>
      <c r="H33" s="18" t="n"/>
      <c r="I33" s="18" t="n"/>
      <c r="J33" s="19" t="n"/>
      <c r="K33" s="14" t="n"/>
      <c r="L33" s="22">
        <f>IF(K33="","",IFERROR(_xlfn.XLOOKUP(K33,'Planning'!$A$4:$A$113,'Planning'!$I$4:$I$113),"ID introuvable"))</f>
        <v/>
      </c>
      <c r="M33" s="30" t="n"/>
      <c r="N33" s="21">
        <f>IF(F33="","",F33-Paramètres!$B$6)</f>
        <v/>
      </c>
      <c r="O33" s="18" t="n"/>
      <c r="P33" s="15" t="n"/>
      <c r="Q33" s="22">
        <f>IF(C33="","",IF(AND(E33&lt;&gt;"",F33&lt;&gt;"",F33&lt;E33),"Dates incohérentes",IF(COUNTIF('Planning'!$A$4:$A$113,A33)&gt;1,"ID en doublon",IF(L33="ID introuvable","Dépendance inconnue",IF(AND(I33&lt;&gt;"Terminé",I33&lt;&gt;"Annulé",F33&lt;&gt;"",F33&lt;Paramètres!$B$6),"En retard",IF(AND(K33&lt;&gt;"",L33&lt;&gt;"Terminé"),"Dépendance ouverte",""))))))</f>
        <v/>
      </c>
    </row>
    <row r="34" ht="32" customHeight="1">
      <c r="A34" s="14" t="n"/>
      <c r="B34" s="15" t="n"/>
      <c r="C34" s="15" t="n"/>
      <c r="D34" s="15" t="n"/>
      <c r="E34" s="30" t="n"/>
      <c r="F34" s="30" t="n"/>
      <c r="G34" s="17">
        <f>IF(OR(E34="",F34=""),"",F34-E34+1)</f>
        <v/>
      </c>
      <c r="H34" s="18" t="n"/>
      <c r="I34" s="18" t="n"/>
      <c r="J34" s="19" t="n"/>
      <c r="K34" s="14" t="n"/>
      <c r="L34" s="20">
        <f>IF(K34="","",IFERROR(_xlfn.XLOOKUP(K34,'Planning'!$A$4:$A$113,'Planning'!$I$4:$I$113),"ID introuvable"))</f>
        <v/>
      </c>
      <c r="M34" s="30" t="n"/>
      <c r="N34" s="17">
        <f>IF(F34="","",F34-Paramètres!$B$6)</f>
        <v/>
      </c>
      <c r="O34" s="18" t="n"/>
      <c r="P34" s="15" t="n"/>
      <c r="Q34" s="20">
        <f>IF(C34="","",IF(AND(E34&lt;&gt;"",F34&lt;&gt;"",F34&lt;E34),"Dates incohérentes",IF(COUNTIF('Planning'!$A$4:$A$113,A34)&gt;1,"ID en doublon",IF(L34="ID introuvable","Dépendance inconnue",IF(AND(I34&lt;&gt;"Terminé",I34&lt;&gt;"Annulé",F34&lt;&gt;"",F34&lt;Paramètres!$B$6),"En retard",IF(AND(K34&lt;&gt;"",L34&lt;&gt;"Terminé"),"Dépendance ouverte",""))))))</f>
        <v/>
      </c>
    </row>
    <row r="35" ht="32" customHeight="1">
      <c r="A35" s="14" t="n"/>
      <c r="B35" s="15" t="n"/>
      <c r="C35" s="15" t="n"/>
      <c r="D35" s="15" t="n"/>
      <c r="E35" s="30" t="n"/>
      <c r="F35" s="30" t="n"/>
      <c r="G35" s="21">
        <f>IF(OR(E35="",F35=""),"",F35-E35+1)</f>
        <v/>
      </c>
      <c r="H35" s="18" t="n"/>
      <c r="I35" s="18" t="n"/>
      <c r="J35" s="19" t="n"/>
      <c r="K35" s="14" t="n"/>
      <c r="L35" s="22">
        <f>IF(K35="","",IFERROR(_xlfn.XLOOKUP(K35,'Planning'!$A$4:$A$113,'Planning'!$I$4:$I$113),"ID introuvable"))</f>
        <v/>
      </c>
      <c r="M35" s="30" t="n"/>
      <c r="N35" s="21">
        <f>IF(F35="","",F35-Paramètres!$B$6)</f>
        <v/>
      </c>
      <c r="O35" s="18" t="n"/>
      <c r="P35" s="15" t="n"/>
      <c r="Q35" s="22">
        <f>IF(C35="","",IF(AND(E35&lt;&gt;"",F35&lt;&gt;"",F35&lt;E35),"Dates incohérentes",IF(COUNTIF('Planning'!$A$4:$A$113,A35)&gt;1,"ID en doublon",IF(L35="ID introuvable","Dépendance inconnue",IF(AND(I35&lt;&gt;"Terminé",I35&lt;&gt;"Annulé",F35&lt;&gt;"",F35&lt;Paramètres!$B$6),"En retard",IF(AND(K35&lt;&gt;"",L35&lt;&gt;"Terminé"),"Dépendance ouverte",""))))))</f>
        <v/>
      </c>
    </row>
    <row r="36" ht="32" customHeight="1">
      <c r="A36" s="14" t="n"/>
      <c r="B36" s="15" t="n"/>
      <c r="C36" s="15" t="n"/>
      <c r="D36" s="15" t="n"/>
      <c r="E36" s="30" t="n"/>
      <c r="F36" s="30" t="n"/>
      <c r="G36" s="17">
        <f>IF(OR(E36="",F36=""),"",F36-E36+1)</f>
        <v/>
      </c>
      <c r="H36" s="18" t="n"/>
      <c r="I36" s="18" t="n"/>
      <c r="J36" s="19" t="n"/>
      <c r="K36" s="14" t="n"/>
      <c r="L36" s="20">
        <f>IF(K36="","",IFERROR(_xlfn.XLOOKUP(K36,'Planning'!$A$4:$A$113,'Planning'!$I$4:$I$113),"ID introuvable"))</f>
        <v/>
      </c>
      <c r="M36" s="30" t="n"/>
      <c r="N36" s="17">
        <f>IF(F36="","",F36-Paramètres!$B$6)</f>
        <v/>
      </c>
      <c r="O36" s="18" t="n"/>
      <c r="P36" s="15" t="n"/>
      <c r="Q36" s="20">
        <f>IF(C36="","",IF(AND(E36&lt;&gt;"",F36&lt;&gt;"",F36&lt;E36),"Dates incohérentes",IF(COUNTIF('Planning'!$A$4:$A$113,A36)&gt;1,"ID en doublon",IF(L36="ID introuvable","Dépendance inconnue",IF(AND(I36&lt;&gt;"Terminé",I36&lt;&gt;"Annulé",F36&lt;&gt;"",F36&lt;Paramètres!$B$6),"En retard",IF(AND(K36&lt;&gt;"",L36&lt;&gt;"Terminé"),"Dépendance ouverte",""))))))</f>
        <v/>
      </c>
    </row>
    <row r="37" ht="32" customHeight="1">
      <c r="A37" s="14" t="n"/>
      <c r="B37" s="15" t="n"/>
      <c r="C37" s="15" t="n"/>
      <c r="D37" s="15" t="n"/>
      <c r="E37" s="30" t="n"/>
      <c r="F37" s="30" t="n"/>
      <c r="G37" s="21">
        <f>IF(OR(E37="",F37=""),"",F37-E37+1)</f>
        <v/>
      </c>
      <c r="H37" s="18" t="n"/>
      <c r="I37" s="18" t="n"/>
      <c r="J37" s="19" t="n"/>
      <c r="K37" s="14" t="n"/>
      <c r="L37" s="22">
        <f>IF(K37="","",IFERROR(_xlfn.XLOOKUP(K37,'Planning'!$A$4:$A$113,'Planning'!$I$4:$I$113),"ID introuvable"))</f>
        <v/>
      </c>
      <c r="M37" s="30" t="n"/>
      <c r="N37" s="21">
        <f>IF(F37="","",F37-Paramètres!$B$6)</f>
        <v/>
      </c>
      <c r="O37" s="18" t="n"/>
      <c r="P37" s="15" t="n"/>
      <c r="Q37" s="22">
        <f>IF(C37="","",IF(AND(E37&lt;&gt;"",F37&lt;&gt;"",F37&lt;E37),"Dates incohérentes",IF(COUNTIF('Planning'!$A$4:$A$113,A37)&gt;1,"ID en doublon",IF(L37="ID introuvable","Dépendance inconnue",IF(AND(I37&lt;&gt;"Terminé",I37&lt;&gt;"Annulé",F37&lt;&gt;"",F37&lt;Paramètres!$B$6),"En retard",IF(AND(K37&lt;&gt;"",L37&lt;&gt;"Terminé"),"Dépendance ouverte",""))))))</f>
        <v/>
      </c>
    </row>
    <row r="38" ht="32" customHeight="1">
      <c r="A38" s="14" t="n"/>
      <c r="B38" s="15" t="n"/>
      <c r="C38" s="15" t="n"/>
      <c r="D38" s="15" t="n"/>
      <c r="E38" s="30" t="n"/>
      <c r="F38" s="30" t="n"/>
      <c r="G38" s="17">
        <f>IF(OR(E38="",F38=""),"",F38-E38+1)</f>
        <v/>
      </c>
      <c r="H38" s="18" t="n"/>
      <c r="I38" s="18" t="n"/>
      <c r="J38" s="19" t="n"/>
      <c r="K38" s="14" t="n"/>
      <c r="L38" s="20">
        <f>IF(K38="","",IFERROR(_xlfn.XLOOKUP(K38,'Planning'!$A$4:$A$113,'Planning'!$I$4:$I$113),"ID introuvable"))</f>
        <v/>
      </c>
      <c r="M38" s="30" t="n"/>
      <c r="N38" s="17">
        <f>IF(F38="","",F38-Paramètres!$B$6)</f>
        <v/>
      </c>
      <c r="O38" s="18" t="n"/>
      <c r="P38" s="15" t="n"/>
      <c r="Q38" s="20">
        <f>IF(C38="","",IF(AND(E38&lt;&gt;"",F38&lt;&gt;"",F38&lt;E38),"Dates incohérentes",IF(COUNTIF('Planning'!$A$4:$A$113,A38)&gt;1,"ID en doublon",IF(L38="ID introuvable","Dépendance inconnue",IF(AND(I38&lt;&gt;"Terminé",I38&lt;&gt;"Annulé",F38&lt;&gt;"",F38&lt;Paramètres!$B$6),"En retard",IF(AND(K38&lt;&gt;"",L38&lt;&gt;"Terminé"),"Dépendance ouverte",""))))))</f>
        <v/>
      </c>
    </row>
    <row r="39" ht="32" customHeight="1">
      <c r="A39" s="14" t="n"/>
      <c r="B39" s="15" t="n"/>
      <c r="C39" s="15" t="n"/>
      <c r="D39" s="15" t="n"/>
      <c r="E39" s="30" t="n"/>
      <c r="F39" s="30" t="n"/>
      <c r="G39" s="21">
        <f>IF(OR(E39="",F39=""),"",F39-E39+1)</f>
        <v/>
      </c>
      <c r="H39" s="18" t="n"/>
      <c r="I39" s="18" t="n"/>
      <c r="J39" s="19" t="n"/>
      <c r="K39" s="14" t="n"/>
      <c r="L39" s="22">
        <f>IF(K39="","",IFERROR(_xlfn.XLOOKUP(K39,'Planning'!$A$4:$A$113,'Planning'!$I$4:$I$113),"ID introuvable"))</f>
        <v/>
      </c>
      <c r="M39" s="30" t="n"/>
      <c r="N39" s="21">
        <f>IF(F39="","",F39-Paramètres!$B$6)</f>
        <v/>
      </c>
      <c r="O39" s="18" t="n"/>
      <c r="P39" s="15" t="n"/>
      <c r="Q39" s="22">
        <f>IF(C39="","",IF(AND(E39&lt;&gt;"",F39&lt;&gt;"",F39&lt;E39),"Dates incohérentes",IF(COUNTIF('Planning'!$A$4:$A$113,A39)&gt;1,"ID en doublon",IF(L39="ID introuvable","Dépendance inconnue",IF(AND(I39&lt;&gt;"Terminé",I39&lt;&gt;"Annulé",F39&lt;&gt;"",F39&lt;Paramètres!$B$6),"En retard",IF(AND(K39&lt;&gt;"",L39&lt;&gt;"Terminé"),"Dépendance ouverte",""))))))</f>
        <v/>
      </c>
    </row>
    <row r="40" ht="32" customHeight="1">
      <c r="A40" s="14" t="n"/>
      <c r="B40" s="15" t="n"/>
      <c r="C40" s="15" t="n"/>
      <c r="D40" s="15" t="n"/>
      <c r="E40" s="30" t="n"/>
      <c r="F40" s="30" t="n"/>
      <c r="G40" s="17">
        <f>IF(OR(E40="",F40=""),"",F40-E40+1)</f>
        <v/>
      </c>
      <c r="H40" s="18" t="n"/>
      <c r="I40" s="18" t="n"/>
      <c r="J40" s="19" t="n"/>
      <c r="K40" s="14" t="n"/>
      <c r="L40" s="20">
        <f>IF(K40="","",IFERROR(_xlfn.XLOOKUP(K40,'Planning'!$A$4:$A$113,'Planning'!$I$4:$I$113),"ID introuvable"))</f>
        <v/>
      </c>
      <c r="M40" s="30" t="n"/>
      <c r="N40" s="17">
        <f>IF(F40="","",F40-Paramètres!$B$6)</f>
        <v/>
      </c>
      <c r="O40" s="18" t="n"/>
      <c r="P40" s="15" t="n"/>
      <c r="Q40" s="20">
        <f>IF(C40="","",IF(AND(E40&lt;&gt;"",F40&lt;&gt;"",F40&lt;E40),"Dates incohérentes",IF(COUNTIF('Planning'!$A$4:$A$113,A40)&gt;1,"ID en doublon",IF(L40="ID introuvable","Dépendance inconnue",IF(AND(I40&lt;&gt;"Terminé",I40&lt;&gt;"Annulé",F40&lt;&gt;"",F40&lt;Paramètres!$B$6),"En retard",IF(AND(K40&lt;&gt;"",L40&lt;&gt;"Terminé"),"Dépendance ouverte",""))))))</f>
        <v/>
      </c>
    </row>
    <row r="41" ht="32" customHeight="1">
      <c r="A41" s="14" t="n"/>
      <c r="B41" s="15" t="n"/>
      <c r="C41" s="15" t="n"/>
      <c r="D41" s="15" t="n"/>
      <c r="E41" s="30" t="n"/>
      <c r="F41" s="30" t="n"/>
      <c r="G41" s="21">
        <f>IF(OR(E41="",F41=""),"",F41-E41+1)</f>
        <v/>
      </c>
      <c r="H41" s="18" t="n"/>
      <c r="I41" s="18" t="n"/>
      <c r="J41" s="19" t="n"/>
      <c r="K41" s="14" t="n"/>
      <c r="L41" s="22">
        <f>IF(K41="","",IFERROR(_xlfn.XLOOKUP(K41,'Planning'!$A$4:$A$113,'Planning'!$I$4:$I$113),"ID introuvable"))</f>
        <v/>
      </c>
      <c r="M41" s="30" t="n"/>
      <c r="N41" s="21">
        <f>IF(F41="","",F41-Paramètres!$B$6)</f>
        <v/>
      </c>
      <c r="O41" s="18" t="n"/>
      <c r="P41" s="15" t="n"/>
      <c r="Q41" s="22">
        <f>IF(C41="","",IF(AND(E41&lt;&gt;"",F41&lt;&gt;"",F41&lt;E41),"Dates incohérentes",IF(COUNTIF('Planning'!$A$4:$A$113,A41)&gt;1,"ID en doublon",IF(L41="ID introuvable","Dépendance inconnue",IF(AND(I41&lt;&gt;"Terminé",I41&lt;&gt;"Annulé",F41&lt;&gt;"",F41&lt;Paramètres!$B$6),"En retard",IF(AND(K41&lt;&gt;"",L41&lt;&gt;"Terminé"),"Dépendance ouverte",""))))))</f>
        <v/>
      </c>
    </row>
    <row r="42" ht="32" customHeight="1">
      <c r="A42" s="14" t="n"/>
      <c r="B42" s="15" t="n"/>
      <c r="C42" s="15" t="n"/>
      <c r="D42" s="15" t="n"/>
      <c r="E42" s="30" t="n"/>
      <c r="F42" s="30" t="n"/>
      <c r="G42" s="17">
        <f>IF(OR(E42="",F42=""),"",F42-E42+1)</f>
        <v/>
      </c>
      <c r="H42" s="18" t="n"/>
      <c r="I42" s="18" t="n"/>
      <c r="J42" s="19" t="n"/>
      <c r="K42" s="14" t="n"/>
      <c r="L42" s="20">
        <f>IF(K42="","",IFERROR(_xlfn.XLOOKUP(K42,'Planning'!$A$4:$A$113,'Planning'!$I$4:$I$113),"ID introuvable"))</f>
        <v/>
      </c>
      <c r="M42" s="30" t="n"/>
      <c r="N42" s="17">
        <f>IF(F42="","",F42-Paramètres!$B$6)</f>
        <v/>
      </c>
      <c r="O42" s="18" t="n"/>
      <c r="P42" s="15" t="n"/>
      <c r="Q42" s="20">
        <f>IF(C42="","",IF(AND(E42&lt;&gt;"",F42&lt;&gt;"",F42&lt;E42),"Dates incohérentes",IF(COUNTIF('Planning'!$A$4:$A$113,A42)&gt;1,"ID en doublon",IF(L42="ID introuvable","Dépendance inconnue",IF(AND(I42&lt;&gt;"Terminé",I42&lt;&gt;"Annulé",F42&lt;&gt;"",F42&lt;Paramètres!$B$6),"En retard",IF(AND(K42&lt;&gt;"",L42&lt;&gt;"Terminé"),"Dépendance ouverte",""))))))</f>
        <v/>
      </c>
    </row>
    <row r="43" ht="32" customHeight="1">
      <c r="A43" s="14" t="n"/>
      <c r="B43" s="15" t="n"/>
      <c r="C43" s="15" t="n"/>
      <c r="D43" s="15" t="n"/>
      <c r="E43" s="30" t="n"/>
      <c r="F43" s="30" t="n"/>
      <c r="G43" s="21">
        <f>IF(OR(E43="",F43=""),"",F43-E43+1)</f>
        <v/>
      </c>
      <c r="H43" s="18" t="n"/>
      <c r="I43" s="18" t="n"/>
      <c r="J43" s="19" t="n"/>
      <c r="K43" s="14" t="n"/>
      <c r="L43" s="22">
        <f>IF(K43="","",IFERROR(_xlfn.XLOOKUP(K43,'Planning'!$A$4:$A$113,'Planning'!$I$4:$I$113),"ID introuvable"))</f>
        <v/>
      </c>
      <c r="M43" s="30" t="n"/>
      <c r="N43" s="21">
        <f>IF(F43="","",F43-Paramètres!$B$6)</f>
        <v/>
      </c>
      <c r="O43" s="18" t="n"/>
      <c r="P43" s="15" t="n"/>
      <c r="Q43" s="22">
        <f>IF(C43="","",IF(AND(E43&lt;&gt;"",F43&lt;&gt;"",F43&lt;E43),"Dates incohérentes",IF(COUNTIF('Planning'!$A$4:$A$113,A43)&gt;1,"ID en doublon",IF(L43="ID introuvable","Dépendance inconnue",IF(AND(I43&lt;&gt;"Terminé",I43&lt;&gt;"Annulé",F43&lt;&gt;"",F43&lt;Paramètres!$B$6),"En retard",IF(AND(K43&lt;&gt;"",L43&lt;&gt;"Terminé"),"Dépendance ouverte",""))))))</f>
        <v/>
      </c>
    </row>
    <row r="44" ht="32" customHeight="1">
      <c r="A44" s="14" t="n"/>
      <c r="B44" s="15" t="n"/>
      <c r="C44" s="15" t="n"/>
      <c r="D44" s="15" t="n"/>
      <c r="E44" s="30" t="n"/>
      <c r="F44" s="30" t="n"/>
      <c r="G44" s="17">
        <f>IF(OR(E44="",F44=""),"",F44-E44+1)</f>
        <v/>
      </c>
      <c r="H44" s="18" t="n"/>
      <c r="I44" s="18" t="n"/>
      <c r="J44" s="19" t="n"/>
      <c r="K44" s="14" t="n"/>
      <c r="L44" s="20">
        <f>IF(K44="","",IFERROR(_xlfn.XLOOKUP(K44,'Planning'!$A$4:$A$113,'Planning'!$I$4:$I$113),"ID introuvable"))</f>
        <v/>
      </c>
      <c r="M44" s="30" t="n"/>
      <c r="N44" s="17">
        <f>IF(F44="","",F44-Paramètres!$B$6)</f>
        <v/>
      </c>
      <c r="O44" s="18" t="n"/>
      <c r="P44" s="15" t="n"/>
      <c r="Q44" s="20">
        <f>IF(C44="","",IF(AND(E44&lt;&gt;"",F44&lt;&gt;"",F44&lt;E44),"Dates incohérentes",IF(COUNTIF('Planning'!$A$4:$A$113,A44)&gt;1,"ID en doublon",IF(L44="ID introuvable","Dépendance inconnue",IF(AND(I44&lt;&gt;"Terminé",I44&lt;&gt;"Annulé",F44&lt;&gt;"",F44&lt;Paramètres!$B$6),"En retard",IF(AND(K44&lt;&gt;"",L44&lt;&gt;"Terminé"),"Dépendance ouverte",""))))))</f>
        <v/>
      </c>
    </row>
    <row r="45" ht="32" customHeight="1">
      <c r="A45" s="14" t="n"/>
      <c r="B45" s="15" t="n"/>
      <c r="C45" s="15" t="n"/>
      <c r="D45" s="15" t="n"/>
      <c r="E45" s="30" t="n"/>
      <c r="F45" s="30" t="n"/>
      <c r="G45" s="21">
        <f>IF(OR(E45="",F45=""),"",F45-E45+1)</f>
        <v/>
      </c>
      <c r="H45" s="18" t="n"/>
      <c r="I45" s="18" t="n"/>
      <c r="J45" s="19" t="n"/>
      <c r="K45" s="14" t="n"/>
      <c r="L45" s="22">
        <f>IF(K45="","",IFERROR(_xlfn.XLOOKUP(K45,'Planning'!$A$4:$A$113,'Planning'!$I$4:$I$113),"ID introuvable"))</f>
        <v/>
      </c>
      <c r="M45" s="30" t="n"/>
      <c r="N45" s="21">
        <f>IF(F45="","",F45-Paramètres!$B$6)</f>
        <v/>
      </c>
      <c r="O45" s="18" t="n"/>
      <c r="P45" s="15" t="n"/>
      <c r="Q45" s="22">
        <f>IF(C45="","",IF(AND(E45&lt;&gt;"",F45&lt;&gt;"",F45&lt;E45),"Dates incohérentes",IF(COUNTIF('Planning'!$A$4:$A$113,A45)&gt;1,"ID en doublon",IF(L45="ID introuvable","Dépendance inconnue",IF(AND(I45&lt;&gt;"Terminé",I45&lt;&gt;"Annulé",F45&lt;&gt;"",F45&lt;Paramètres!$B$6),"En retard",IF(AND(K45&lt;&gt;"",L45&lt;&gt;"Terminé"),"Dépendance ouverte",""))))))</f>
        <v/>
      </c>
    </row>
    <row r="46" ht="32" customHeight="1">
      <c r="A46" s="14" t="n"/>
      <c r="B46" s="15" t="n"/>
      <c r="C46" s="15" t="n"/>
      <c r="D46" s="15" t="n"/>
      <c r="E46" s="30" t="n"/>
      <c r="F46" s="30" t="n"/>
      <c r="G46" s="17">
        <f>IF(OR(E46="",F46=""),"",F46-E46+1)</f>
        <v/>
      </c>
      <c r="H46" s="18" t="n"/>
      <c r="I46" s="18" t="n"/>
      <c r="J46" s="19" t="n"/>
      <c r="K46" s="14" t="n"/>
      <c r="L46" s="20">
        <f>IF(K46="","",IFERROR(_xlfn.XLOOKUP(K46,'Planning'!$A$4:$A$113,'Planning'!$I$4:$I$113),"ID introuvable"))</f>
        <v/>
      </c>
      <c r="M46" s="30" t="n"/>
      <c r="N46" s="17">
        <f>IF(F46="","",F46-Paramètres!$B$6)</f>
        <v/>
      </c>
      <c r="O46" s="18" t="n"/>
      <c r="P46" s="15" t="n"/>
      <c r="Q46" s="20">
        <f>IF(C46="","",IF(AND(E46&lt;&gt;"",F46&lt;&gt;"",F46&lt;E46),"Dates incohérentes",IF(COUNTIF('Planning'!$A$4:$A$113,A46)&gt;1,"ID en doublon",IF(L46="ID introuvable","Dépendance inconnue",IF(AND(I46&lt;&gt;"Terminé",I46&lt;&gt;"Annulé",F46&lt;&gt;"",F46&lt;Paramètres!$B$6),"En retard",IF(AND(K46&lt;&gt;"",L46&lt;&gt;"Terminé"),"Dépendance ouverte",""))))))</f>
        <v/>
      </c>
    </row>
    <row r="47" ht="32" customHeight="1">
      <c r="A47" s="14" t="n"/>
      <c r="B47" s="15" t="n"/>
      <c r="C47" s="15" t="n"/>
      <c r="D47" s="15" t="n"/>
      <c r="E47" s="30" t="n"/>
      <c r="F47" s="30" t="n"/>
      <c r="G47" s="21">
        <f>IF(OR(E47="",F47=""),"",F47-E47+1)</f>
        <v/>
      </c>
      <c r="H47" s="18" t="n"/>
      <c r="I47" s="18" t="n"/>
      <c r="J47" s="19" t="n"/>
      <c r="K47" s="14" t="n"/>
      <c r="L47" s="22">
        <f>IF(K47="","",IFERROR(_xlfn.XLOOKUP(K47,'Planning'!$A$4:$A$113,'Planning'!$I$4:$I$113),"ID introuvable"))</f>
        <v/>
      </c>
      <c r="M47" s="30" t="n"/>
      <c r="N47" s="21">
        <f>IF(F47="","",F47-Paramètres!$B$6)</f>
        <v/>
      </c>
      <c r="O47" s="18" t="n"/>
      <c r="P47" s="15" t="n"/>
      <c r="Q47" s="22">
        <f>IF(C47="","",IF(AND(E47&lt;&gt;"",F47&lt;&gt;"",F47&lt;E47),"Dates incohérentes",IF(COUNTIF('Planning'!$A$4:$A$113,A47)&gt;1,"ID en doublon",IF(L47="ID introuvable","Dépendance inconnue",IF(AND(I47&lt;&gt;"Terminé",I47&lt;&gt;"Annulé",F47&lt;&gt;"",F47&lt;Paramètres!$B$6),"En retard",IF(AND(K47&lt;&gt;"",L47&lt;&gt;"Terminé"),"Dépendance ouverte",""))))))</f>
        <v/>
      </c>
    </row>
    <row r="48" ht="32" customHeight="1">
      <c r="A48" s="14" t="n"/>
      <c r="B48" s="15" t="n"/>
      <c r="C48" s="15" t="n"/>
      <c r="D48" s="15" t="n"/>
      <c r="E48" s="30" t="n"/>
      <c r="F48" s="30" t="n"/>
      <c r="G48" s="17">
        <f>IF(OR(E48="",F48=""),"",F48-E48+1)</f>
        <v/>
      </c>
      <c r="H48" s="18" t="n"/>
      <c r="I48" s="18" t="n"/>
      <c r="J48" s="19" t="n"/>
      <c r="K48" s="14" t="n"/>
      <c r="L48" s="20">
        <f>IF(K48="","",IFERROR(_xlfn.XLOOKUP(K48,'Planning'!$A$4:$A$113,'Planning'!$I$4:$I$113),"ID introuvable"))</f>
        <v/>
      </c>
      <c r="M48" s="30" t="n"/>
      <c r="N48" s="17">
        <f>IF(F48="","",F48-Paramètres!$B$6)</f>
        <v/>
      </c>
      <c r="O48" s="18" t="n"/>
      <c r="P48" s="15" t="n"/>
      <c r="Q48" s="20">
        <f>IF(C48="","",IF(AND(E48&lt;&gt;"",F48&lt;&gt;"",F48&lt;E48),"Dates incohérentes",IF(COUNTIF('Planning'!$A$4:$A$113,A48)&gt;1,"ID en doublon",IF(L48="ID introuvable","Dépendance inconnue",IF(AND(I48&lt;&gt;"Terminé",I48&lt;&gt;"Annulé",F48&lt;&gt;"",F48&lt;Paramètres!$B$6),"En retard",IF(AND(K48&lt;&gt;"",L48&lt;&gt;"Terminé"),"Dépendance ouverte",""))))))</f>
        <v/>
      </c>
    </row>
    <row r="49" ht="32" customHeight="1">
      <c r="A49" s="14" t="n"/>
      <c r="B49" s="15" t="n"/>
      <c r="C49" s="15" t="n"/>
      <c r="D49" s="15" t="n"/>
      <c r="E49" s="30" t="n"/>
      <c r="F49" s="30" t="n"/>
      <c r="G49" s="21">
        <f>IF(OR(E49="",F49=""),"",F49-E49+1)</f>
        <v/>
      </c>
      <c r="H49" s="18" t="n"/>
      <c r="I49" s="18" t="n"/>
      <c r="J49" s="19" t="n"/>
      <c r="K49" s="14" t="n"/>
      <c r="L49" s="22">
        <f>IF(K49="","",IFERROR(_xlfn.XLOOKUP(K49,'Planning'!$A$4:$A$113,'Planning'!$I$4:$I$113),"ID introuvable"))</f>
        <v/>
      </c>
      <c r="M49" s="30" t="n"/>
      <c r="N49" s="21">
        <f>IF(F49="","",F49-Paramètres!$B$6)</f>
        <v/>
      </c>
      <c r="O49" s="18" t="n"/>
      <c r="P49" s="15" t="n"/>
      <c r="Q49" s="22">
        <f>IF(C49="","",IF(AND(E49&lt;&gt;"",F49&lt;&gt;"",F49&lt;E49),"Dates incohérentes",IF(COUNTIF('Planning'!$A$4:$A$113,A49)&gt;1,"ID en doublon",IF(L49="ID introuvable","Dépendance inconnue",IF(AND(I49&lt;&gt;"Terminé",I49&lt;&gt;"Annulé",F49&lt;&gt;"",F49&lt;Paramètres!$B$6),"En retard",IF(AND(K49&lt;&gt;"",L49&lt;&gt;"Terminé"),"Dépendance ouverte",""))))))</f>
        <v/>
      </c>
    </row>
    <row r="50" ht="32" customHeight="1">
      <c r="A50" s="14" t="n"/>
      <c r="B50" s="15" t="n"/>
      <c r="C50" s="15" t="n"/>
      <c r="D50" s="15" t="n"/>
      <c r="E50" s="30" t="n"/>
      <c r="F50" s="30" t="n"/>
      <c r="G50" s="17">
        <f>IF(OR(E50="",F50=""),"",F50-E50+1)</f>
        <v/>
      </c>
      <c r="H50" s="18" t="n"/>
      <c r="I50" s="18" t="n"/>
      <c r="J50" s="19" t="n"/>
      <c r="K50" s="14" t="n"/>
      <c r="L50" s="20">
        <f>IF(K50="","",IFERROR(_xlfn.XLOOKUP(K50,'Planning'!$A$4:$A$113,'Planning'!$I$4:$I$113),"ID introuvable"))</f>
        <v/>
      </c>
      <c r="M50" s="30" t="n"/>
      <c r="N50" s="17">
        <f>IF(F50="","",F50-Paramètres!$B$6)</f>
        <v/>
      </c>
      <c r="O50" s="18" t="n"/>
      <c r="P50" s="15" t="n"/>
      <c r="Q50" s="20">
        <f>IF(C50="","",IF(AND(E50&lt;&gt;"",F50&lt;&gt;"",F50&lt;E50),"Dates incohérentes",IF(COUNTIF('Planning'!$A$4:$A$113,A50)&gt;1,"ID en doublon",IF(L50="ID introuvable","Dépendance inconnue",IF(AND(I50&lt;&gt;"Terminé",I50&lt;&gt;"Annulé",F50&lt;&gt;"",F50&lt;Paramètres!$B$6),"En retard",IF(AND(K50&lt;&gt;"",L50&lt;&gt;"Terminé"),"Dépendance ouverte",""))))))</f>
        <v/>
      </c>
    </row>
    <row r="51" ht="32" customHeight="1">
      <c r="A51" s="14" t="n"/>
      <c r="B51" s="15" t="n"/>
      <c r="C51" s="15" t="n"/>
      <c r="D51" s="15" t="n"/>
      <c r="E51" s="30" t="n"/>
      <c r="F51" s="30" t="n"/>
      <c r="G51" s="21">
        <f>IF(OR(E51="",F51=""),"",F51-E51+1)</f>
        <v/>
      </c>
      <c r="H51" s="18" t="n"/>
      <c r="I51" s="18" t="n"/>
      <c r="J51" s="19" t="n"/>
      <c r="K51" s="14" t="n"/>
      <c r="L51" s="22">
        <f>IF(K51="","",IFERROR(_xlfn.XLOOKUP(K51,'Planning'!$A$4:$A$113,'Planning'!$I$4:$I$113),"ID introuvable"))</f>
        <v/>
      </c>
      <c r="M51" s="30" t="n"/>
      <c r="N51" s="21">
        <f>IF(F51="","",F51-Paramètres!$B$6)</f>
        <v/>
      </c>
      <c r="O51" s="18" t="n"/>
      <c r="P51" s="15" t="n"/>
      <c r="Q51" s="22">
        <f>IF(C51="","",IF(AND(E51&lt;&gt;"",F51&lt;&gt;"",F51&lt;E51),"Dates incohérentes",IF(COUNTIF('Planning'!$A$4:$A$113,A51)&gt;1,"ID en doublon",IF(L51="ID introuvable","Dépendance inconnue",IF(AND(I51&lt;&gt;"Terminé",I51&lt;&gt;"Annulé",F51&lt;&gt;"",F51&lt;Paramètres!$B$6),"En retard",IF(AND(K51&lt;&gt;"",L51&lt;&gt;"Terminé"),"Dépendance ouverte",""))))))</f>
        <v/>
      </c>
    </row>
    <row r="52" ht="32" customHeight="1">
      <c r="A52" s="14" t="n"/>
      <c r="B52" s="15" t="n"/>
      <c r="C52" s="15" t="n"/>
      <c r="D52" s="15" t="n"/>
      <c r="E52" s="30" t="n"/>
      <c r="F52" s="30" t="n"/>
      <c r="G52" s="17">
        <f>IF(OR(E52="",F52=""),"",F52-E52+1)</f>
        <v/>
      </c>
      <c r="H52" s="18" t="n"/>
      <c r="I52" s="18" t="n"/>
      <c r="J52" s="19" t="n"/>
      <c r="K52" s="14" t="n"/>
      <c r="L52" s="20">
        <f>IF(K52="","",IFERROR(_xlfn.XLOOKUP(K52,'Planning'!$A$4:$A$113,'Planning'!$I$4:$I$113),"ID introuvable"))</f>
        <v/>
      </c>
      <c r="M52" s="30" t="n"/>
      <c r="N52" s="17">
        <f>IF(F52="","",F52-Paramètres!$B$6)</f>
        <v/>
      </c>
      <c r="O52" s="18" t="n"/>
      <c r="P52" s="15" t="n"/>
      <c r="Q52" s="20">
        <f>IF(C52="","",IF(AND(E52&lt;&gt;"",F52&lt;&gt;"",F52&lt;E52),"Dates incohérentes",IF(COUNTIF('Planning'!$A$4:$A$113,A52)&gt;1,"ID en doublon",IF(L52="ID introuvable","Dépendance inconnue",IF(AND(I52&lt;&gt;"Terminé",I52&lt;&gt;"Annulé",F52&lt;&gt;"",F52&lt;Paramètres!$B$6),"En retard",IF(AND(K52&lt;&gt;"",L52&lt;&gt;"Terminé"),"Dépendance ouverte",""))))))</f>
        <v/>
      </c>
    </row>
    <row r="53" ht="32" customHeight="1">
      <c r="A53" s="14" t="n"/>
      <c r="B53" s="15" t="n"/>
      <c r="C53" s="15" t="n"/>
      <c r="D53" s="15" t="n"/>
      <c r="E53" s="30" t="n"/>
      <c r="F53" s="30" t="n"/>
      <c r="G53" s="21">
        <f>IF(OR(E53="",F53=""),"",F53-E53+1)</f>
        <v/>
      </c>
      <c r="H53" s="18" t="n"/>
      <c r="I53" s="18" t="n"/>
      <c r="J53" s="19" t="n"/>
      <c r="K53" s="14" t="n"/>
      <c r="L53" s="22">
        <f>IF(K53="","",IFERROR(_xlfn.XLOOKUP(K53,'Planning'!$A$4:$A$113,'Planning'!$I$4:$I$113),"ID introuvable"))</f>
        <v/>
      </c>
      <c r="M53" s="30" t="n"/>
      <c r="N53" s="21">
        <f>IF(F53="","",F53-Paramètres!$B$6)</f>
        <v/>
      </c>
      <c r="O53" s="18" t="n"/>
      <c r="P53" s="15" t="n"/>
      <c r="Q53" s="22">
        <f>IF(C53="","",IF(AND(E53&lt;&gt;"",F53&lt;&gt;"",F53&lt;E53),"Dates incohérentes",IF(COUNTIF('Planning'!$A$4:$A$113,A53)&gt;1,"ID en doublon",IF(L53="ID introuvable","Dépendance inconnue",IF(AND(I53&lt;&gt;"Terminé",I53&lt;&gt;"Annulé",F53&lt;&gt;"",F53&lt;Paramètres!$B$6),"En retard",IF(AND(K53&lt;&gt;"",L53&lt;&gt;"Terminé"),"Dépendance ouverte",""))))))</f>
        <v/>
      </c>
    </row>
    <row r="54" ht="32" customHeight="1">
      <c r="A54" s="14" t="n"/>
      <c r="B54" s="15" t="n"/>
      <c r="C54" s="15" t="n"/>
      <c r="D54" s="15" t="n"/>
      <c r="E54" s="30" t="n"/>
      <c r="F54" s="30" t="n"/>
      <c r="G54" s="17">
        <f>IF(OR(E54="",F54=""),"",F54-E54+1)</f>
        <v/>
      </c>
      <c r="H54" s="18" t="n"/>
      <c r="I54" s="18" t="n"/>
      <c r="J54" s="19" t="n"/>
      <c r="K54" s="14" t="n"/>
      <c r="L54" s="20">
        <f>IF(K54="","",IFERROR(_xlfn.XLOOKUP(K54,'Planning'!$A$4:$A$113,'Planning'!$I$4:$I$113),"ID introuvable"))</f>
        <v/>
      </c>
      <c r="M54" s="30" t="n"/>
      <c r="N54" s="17">
        <f>IF(F54="","",F54-Paramètres!$B$6)</f>
        <v/>
      </c>
      <c r="O54" s="18" t="n"/>
      <c r="P54" s="15" t="n"/>
      <c r="Q54" s="20">
        <f>IF(C54="","",IF(AND(E54&lt;&gt;"",F54&lt;&gt;"",F54&lt;E54),"Dates incohérentes",IF(COUNTIF('Planning'!$A$4:$A$113,A54)&gt;1,"ID en doublon",IF(L54="ID introuvable","Dépendance inconnue",IF(AND(I54&lt;&gt;"Terminé",I54&lt;&gt;"Annulé",F54&lt;&gt;"",F54&lt;Paramètres!$B$6),"En retard",IF(AND(K54&lt;&gt;"",L54&lt;&gt;"Terminé"),"Dépendance ouverte",""))))))</f>
        <v/>
      </c>
    </row>
    <row r="55" ht="32" customHeight="1">
      <c r="A55" s="14" t="n"/>
      <c r="B55" s="15" t="n"/>
      <c r="C55" s="15" t="n"/>
      <c r="D55" s="15" t="n"/>
      <c r="E55" s="30" t="n"/>
      <c r="F55" s="30" t="n"/>
      <c r="G55" s="21">
        <f>IF(OR(E55="",F55=""),"",F55-E55+1)</f>
        <v/>
      </c>
      <c r="H55" s="18" t="n"/>
      <c r="I55" s="18" t="n"/>
      <c r="J55" s="19" t="n"/>
      <c r="K55" s="14" t="n"/>
      <c r="L55" s="22">
        <f>IF(K55="","",IFERROR(_xlfn.XLOOKUP(K55,'Planning'!$A$4:$A$113,'Planning'!$I$4:$I$113),"ID introuvable"))</f>
        <v/>
      </c>
      <c r="M55" s="30" t="n"/>
      <c r="N55" s="21">
        <f>IF(F55="","",F55-Paramètres!$B$6)</f>
        <v/>
      </c>
      <c r="O55" s="18" t="n"/>
      <c r="P55" s="15" t="n"/>
      <c r="Q55" s="22">
        <f>IF(C55="","",IF(AND(E55&lt;&gt;"",F55&lt;&gt;"",F55&lt;E55),"Dates incohérentes",IF(COUNTIF('Planning'!$A$4:$A$113,A55)&gt;1,"ID en doublon",IF(L55="ID introuvable","Dépendance inconnue",IF(AND(I55&lt;&gt;"Terminé",I55&lt;&gt;"Annulé",F55&lt;&gt;"",F55&lt;Paramètres!$B$6),"En retard",IF(AND(K55&lt;&gt;"",L55&lt;&gt;"Terminé"),"Dépendance ouverte",""))))))</f>
        <v/>
      </c>
    </row>
    <row r="56" ht="32" customHeight="1">
      <c r="A56" s="14" t="n"/>
      <c r="B56" s="15" t="n"/>
      <c r="C56" s="15" t="n"/>
      <c r="D56" s="15" t="n"/>
      <c r="E56" s="30" t="n"/>
      <c r="F56" s="30" t="n"/>
      <c r="G56" s="17">
        <f>IF(OR(E56="",F56=""),"",F56-E56+1)</f>
        <v/>
      </c>
      <c r="H56" s="18" t="n"/>
      <c r="I56" s="18" t="n"/>
      <c r="J56" s="19" t="n"/>
      <c r="K56" s="14" t="n"/>
      <c r="L56" s="20">
        <f>IF(K56="","",IFERROR(_xlfn.XLOOKUP(K56,'Planning'!$A$4:$A$113,'Planning'!$I$4:$I$113),"ID introuvable"))</f>
        <v/>
      </c>
      <c r="M56" s="30" t="n"/>
      <c r="N56" s="17">
        <f>IF(F56="","",F56-Paramètres!$B$6)</f>
        <v/>
      </c>
      <c r="O56" s="18" t="n"/>
      <c r="P56" s="15" t="n"/>
      <c r="Q56" s="20">
        <f>IF(C56="","",IF(AND(E56&lt;&gt;"",F56&lt;&gt;"",F56&lt;E56),"Dates incohérentes",IF(COUNTIF('Planning'!$A$4:$A$113,A56)&gt;1,"ID en doublon",IF(L56="ID introuvable","Dépendance inconnue",IF(AND(I56&lt;&gt;"Terminé",I56&lt;&gt;"Annulé",F56&lt;&gt;"",F56&lt;Paramètres!$B$6),"En retard",IF(AND(K56&lt;&gt;"",L56&lt;&gt;"Terminé"),"Dépendance ouverte",""))))))</f>
        <v/>
      </c>
    </row>
    <row r="57" ht="32" customHeight="1">
      <c r="A57" s="14" t="n"/>
      <c r="B57" s="15" t="n"/>
      <c r="C57" s="15" t="n"/>
      <c r="D57" s="15" t="n"/>
      <c r="E57" s="30" t="n"/>
      <c r="F57" s="30" t="n"/>
      <c r="G57" s="21">
        <f>IF(OR(E57="",F57=""),"",F57-E57+1)</f>
        <v/>
      </c>
      <c r="H57" s="18" t="n"/>
      <c r="I57" s="18" t="n"/>
      <c r="J57" s="19" t="n"/>
      <c r="K57" s="14" t="n"/>
      <c r="L57" s="22">
        <f>IF(K57="","",IFERROR(_xlfn.XLOOKUP(K57,'Planning'!$A$4:$A$113,'Planning'!$I$4:$I$113),"ID introuvable"))</f>
        <v/>
      </c>
      <c r="M57" s="30" t="n"/>
      <c r="N57" s="21">
        <f>IF(F57="","",F57-Paramètres!$B$6)</f>
        <v/>
      </c>
      <c r="O57" s="18" t="n"/>
      <c r="P57" s="15" t="n"/>
      <c r="Q57" s="22">
        <f>IF(C57="","",IF(AND(E57&lt;&gt;"",F57&lt;&gt;"",F57&lt;E57),"Dates incohérentes",IF(COUNTIF('Planning'!$A$4:$A$113,A57)&gt;1,"ID en doublon",IF(L57="ID introuvable","Dépendance inconnue",IF(AND(I57&lt;&gt;"Terminé",I57&lt;&gt;"Annulé",F57&lt;&gt;"",F57&lt;Paramètres!$B$6),"En retard",IF(AND(K57&lt;&gt;"",L57&lt;&gt;"Terminé"),"Dépendance ouverte",""))))))</f>
        <v/>
      </c>
    </row>
    <row r="58" ht="32" customHeight="1">
      <c r="A58" s="14" t="n"/>
      <c r="B58" s="15" t="n"/>
      <c r="C58" s="15" t="n"/>
      <c r="D58" s="15" t="n"/>
      <c r="E58" s="30" t="n"/>
      <c r="F58" s="30" t="n"/>
      <c r="G58" s="17">
        <f>IF(OR(E58="",F58=""),"",F58-E58+1)</f>
        <v/>
      </c>
      <c r="H58" s="18" t="n"/>
      <c r="I58" s="18" t="n"/>
      <c r="J58" s="19" t="n"/>
      <c r="K58" s="14" t="n"/>
      <c r="L58" s="20">
        <f>IF(K58="","",IFERROR(_xlfn.XLOOKUP(K58,'Planning'!$A$4:$A$113,'Planning'!$I$4:$I$113),"ID introuvable"))</f>
        <v/>
      </c>
      <c r="M58" s="30" t="n"/>
      <c r="N58" s="17">
        <f>IF(F58="","",F58-Paramètres!$B$6)</f>
        <v/>
      </c>
      <c r="O58" s="18" t="n"/>
      <c r="P58" s="15" t="n"/>
      <c r="Q58" s="20">
        <f>IF(C58="","",IF(AND(E58&lt;&gt;"",F58&lt;&gt;"",F58&lt;E58),"Dates incohérentes",IF(COUNTIF('Planning'!$A$4:$A$113,A58)&gt;1,"ID en doublon",IF(L58="ID introuvable","Dépendance inconnue",IF(AND(I58&lt;&gt;"Terminé",I58&lt;&gt;"Annulé",F58&lt;&gt;"",F58&lt;Paramètres!$B$6),"En retard",IF(AND(K58&lt;&gt;"",L58&lt;&gt;"Terminé"),"Dépendance ouverte",""))))))</f>
        <v/>
      </c>
    </row>
    <row r="59" ht="32" customHeight="1">
      <c r="A59" s="14" t="n"/>
      <c r="B59" s="15" t="n"/>
      <c r="C59" s="15" t="n"/>
      <c r="D59" s="15" t="n"/>
      <c r="E59" s="30" t="n"/>
      <c r="F59" s="30" t="n"/>
      <c r="G59" s="21">
        <f>IF(OR(E59="",F59=""),"",F59-E59+1)</f>
        <v/>
      </c>
      <c r="H59" s="18" t="n"/>
      <c r="I59" s="18" t="n"/>
      <c r="J59" s="19" t="n"/>
      <c r="K59" s="14" t="n"/>
      <c r="L59" s="22">
        <f>IF(K59="","",IFERROR(_xlfn.XLOOKUP(K59,'Planning'!$A$4:$A$113,'Planning'!$I$4:$I$113),"ID introuvable"))</f>
        <v/>
      </c>
      <c r="M59" s="30" t="n"/>
      <c r="N59" s="21">
        <f>IF(F59="","",F59-Paramètres!$B$6)</f>
        <v/>
      </c>
      <c r="O59" s="18" t="n"/>
      <c r="P59" s="15" t="n"/>
      <c r="Q59" s="22">
        <f>IF(C59="","",IF(AND(E59&lt;&gt;"",F59&lt;&gt;"",F59&lt;E59),"Dates incohérentes",IF(COUNTIF('Planning'!$A$4:$A$113,A59)&gt;1,"ID en doublon",IF(L59="ID introuvable","Dépendance inconnue",IF(AND(I59&lt;&gt;"Terminé",I59&lt;&gt;"Annulé",F59&lt;&gt;"",F59&lt;Paramètres!$B$6),"En retard",IF(AND(K59&lt;&gt;"",L59&lt;&gt;"Terminé"),"Dépendance ouverte",""))))))</f>
        <v/>
      </c>
    </row>
    <row r="60" ht="32" customHeight="1">
      <c r="A60" s="14" t="n"/>
      <c r="B60" s="15" t="n"/>
      <c r="C60" s="15" t="n"/>
      <c r="D60" s="15" t="n"/>
      <c r="E60" s="30" t="n"/>
      <c r="F60" s="30" t="n"/>
      <c r="G60" s="17">
        <f>IF(OR(E60="",F60=""),"",F60-E60+1)</f>
        <v/>
      </c>
      <c r="H60" s="18" t="n"/>
      <c r="I60" s="18" t="n"/>
      <c r="J60" s="19" t="n"/>
      <c r="K60" s="14" t="n"/>
      <c r="L60" s="20">
        <f>IF(K60="","",IFERROR(_xlfn.XLOOKUP(K60,'Planning'!$A$4:$A$113,'Planning'!$I$4:$I$113),"ID introuvable"))</f>
        <v/>
      </c>
      <c r="M60" s="30" t="n"/>
      <c r="N60" s="17">
        <f>IF(F60="","",F60-Paramètres!$B$6)</f>
        <v/>
      </c>
      <c r="O60" s="18" t="n"/>
      <c r="P60" s="15" t="n"/>
      <c r="Q60" s="20">
        <f>IF(C60="","",IF(AND(E60&lt;&gt;"",F60&lt;&gt;"",F60&lt;E60),"Dates incohérentes",IF(COUNTIF('Planning'!$A$4:$A$113,A60)&gt;1,"ID en doublon",IF(L60="ID introuvable","Dépendance inconnue",IF(AND(I60&lt;&gt;"Terminé",I60&lt;&gt;"Annulé",F60&lt;&gt;"",F60&lt;Paramètres!$B$6),"En retard",IF(AND(K60&lt;&gt;"",L60&lt;&gt;"Terminé"),"Dépendance ouverte",""))))))</f>
        <v/>
      </c>
    </row>
    <row r="61" ht="32" customHeight="1">
      <c r="A61" s="14" t="n"/>
      <c r="B61" s="15" t="n"/>
      <c r="C61" s="15" t="n"/>
      <c r="D61" s="15" t="n"/>
      <c r="E61" s="30" t="n"/>
      <c r="F61" s="30" t="n"/>
      <c r="G61" s="21">
        <f>IF(OR(E61="",F61=""),"",F61-E61+1)</f>
        <v/>
      </c>
      <c r="H61" s="18" t="n"/>
      <c r="I61" s="18" t="n"/>
      <c r="J61" s="19" t="n"/>
      <c r="K61" s="14" t="n"/>
      <c r="L61" s="22">
        <f>IF(K61="","",IFERROR(_xlfn.XLOOKUP(K61,'Planning'!$A$4:$A$113,'Planning'!$I$4:$I$113),"ID introuvable"))</f>
        <v/>
      </c>
      <c r="M61" s="30" t="n"/>
      <c r="N61" s="21">
        <f>IF(F61="","",F61-Paramètres!$B$6)</f>
        <v/>
      </c>
      <c r="O61" s="18" t="n"/>
      <c r="P61" s="15" t="n"/>
      <c r="Q61" s="22">
        <f>IF(C61="","",IF(AND(E61&lt;&gt;"",F61&lt;&gt;"",F61&lt;E61),"Dates incohérentes",IF(COUNTIF('Planning'!$A$4:$A$113,A61)&gt;1,"ID en doublon",IF(L61="ID introuvable","Dépendance inconnue",IF(AND(I61&lt;&gt;"Terminé",I61&lt;&gt;"Annulé",F61&lt;&gt;"",F61&lt;Paramètres!$B$6),"En retard",IF(AND(K61&lt;&gt;"",L61&lt;&gt;"Terminé"),"Dépendance ouverte",""))))))</f>
        <v/>
      </c>
    </row>
    <row r="62" ht="32" customHeight="1">
      <c r="A62" s="14" t="n"/>
      <c r="B62" s="15" t="n"/>
      <c r="C62" s="15" t="n"/>
      <c r="D62" s="15" t="n"/>
      <c r="E62" s="30" t="n"/>
      <c r="F62" s="30" t="n"/>
      <c r="G62" s="17">
        <f>IF(OR(E62="",F62=""),"",F62-E62+1)</f>
        <v/>
      </c>
      <c r="H62" s="18" t="n"/>
      <c r="I62" s="18" t="n"/>
      <c r="J62" s="19" t="n"/>
      <c r="K62" s="14" t="n"/>
      <c r="L62" s="20">
        <f>IF(K62="","",IFERROR(_xlfn.XLOOKUP(K62,'Planning'!$A$4:$A$113,'Planning'!$I$4:$I$113),"ID introuvable"))</f>
        <v/>
      </c>
      <c r="M62" s="30" t="n"/>
      <c r="N62" s="17">
        <f>IF(F62="","",F62-Paramètres!$B$6)</f>
        <v/>
      </c>
      <c r="O62" s="18" t="n"/>
      <c r="P62" s="15" t="n"/>
      <c r="Q62" s="20">
        <f>IF(C62="","",IF(AND(E62&lt;&gt;"",F62&lt;&gt;"",F62&lt;E62),"Dates incohérentes",IF(COUNTIF('Planning'!$A$4:$A$113,A62)&gt;1,"ID en doublon",IF(L62="ID introuvable","Dépendance inconnue",IF(AND(I62&lt;&gt;"Terminé",I62&lt;&gt;"Annulé",F62&lt;&gt;"",F62&lt;Paramètres!$B$6),"En retard",IF(AND(K62&lt;&gt;"",L62&lt;&gt;"Terminé"),"Dépendance ouverte",""))))))</f>
        <v/>
      </c>
    </row>
    <row r="63" ht="32" customHeight="1">
      <c r="A63" s="14" t="n"/>
      <c r="B63" s="15" t="n"/>
      <c r="C63" s="15" t="n"/>
      <c r="D63" s="15" t="n"/>
      <c r="E63" s="30" t="n"/>
      <c r="F63" s="30" t="n"/>
      <c r="G63" s="21">
        <f>IF(OR(E63="",F63=""),"",F63-E63+1)</f>
        <v/>
      </c>
      <c r="H63" s="18" t="n"/>
      <c r="I63" s="18" t="n"/>
      <c r="J63" s="19" t="n"/>
      <c r="K63" s="14" t="n"/>
      <c r="L63" s="22">
        <f>IF(K63="","",IFERROR(_xlfn.XLOOKUP(K63,'Planning'!$A$4:$A$113,'Planning'!$I$4:$I$113),"ID introuvable"))</f>
        <v/>
      </c>
      <c r="M63" s="30" t="n"/>
      <c r="N63" s="21">
        <f>IF(F63="","",F63-Paramètres!$B$6)</f>
        <v/>
      </c>
      <c r="O63" s="18" t="n"/>
      <c r="P63" s="15" t="n"/>
      <c r="Q63" s="22">
        <f>IF(C63="","",IF(AND(E63&lt;&gt;"",F63&lt;&gt;"",F63&lt;E63),"Dates incohérentes",IF(COUNTIF('Planning'!$A$4:$A$113,A63)&gt;1,"ID en doublon",IF(L63="ID introuvable","Dépendance inconnue",IF(AND(I63&lt;&gt;"Terminé",I63&lt;&gt;"Annulé",F63&lt;&gt;"",F63&lt;Paramètres!$B$6),"En retard",IF(AND(K63&lt;&gt;"",L63&lt;&gt;"Terminé"),"Dépendance ouverte",""))))))</f>
        <v/>
      </c>
    </row>
    <row r="64" ht="32" customHeight="1">
      <c r="A64" s="14" t="n"/>
      <c r="B64" s="15" t="n"/>
      <c r="C64" s="15" t="n"/>
      <c r="D64" s="15" t="n"/>
      <c r="E64" s="30" t="n"/>
      <c r="F64" s="30" t="n"/>
      <c r="G64" s="17">
        <f>IF(OR(E64="",F64=""),"",F64-E64+1)</f>
        <v/>
      </c>
      <c r="H64" s="18" t="n"/>
      <c r="I64" s="18" t="n"/>
      <c r="J64" s="19" t="n"/>
      <c r="K64" s="14" t="n"/>
      <c r="L64" s="20">
        <f>IF(K64="","",IFERROR(_xlfn.XLOOKUP(K64,'Planning'!$A$4:$A$113,'Planning'!$I$4:$I$113),"ID introuvable"))</f>
        <v/>
      </c>
      <c r="M64" s="30" t="n"/>
      <c r="N64" s="17">
        <f>IF(F64="","",F64-Paramètres!$B$6)</f>
        <v/>
      </c>
      <c r="O64" s="18" t="n"/>
      <c r="P64" s="15" t="n"/>
      <c r="Q64" s="20">
        <f>IF(C64="","",IF(AND(E64&lt;&gt;"",F64&lt;&gt;"",F64&lt;E64),"Dates incohérentes",IF(COUNTIF('Planning'!$A$4:$A$113,A64)&gt;1,"ID en doublon",IF(L64="ID introuvable","Dépendance inconnue",IF(AND(I64&lt;&gt;"Terminé",I64&lt;&gt;"Annulé",F64&lt;&gt;"",F64&lt;Paramètres!$B$6),"En retard",IF(AND(K64&lt;&gt;"",L64&lt;&gt;"Terminé"),"Dépendance ouverte",""))))))</f>
        <v/>
      </c>
    </row>
    <row r="65" ht="32" customHeight="1">
      <c r="A65" s="14" t="n"/>
      <c r="B65" s="15" t="n"/>
      <c r="C65" s="15" t="n"/>
      <c r="D65" s="15" t="n"/>
      <c r="E65" s="30" t="n"/>
      <c r="F65" s="30" t="n"/>
      <c r="G65" s="21">
        <f>IF(OR(E65="",F65=""),"",F65-E65+1)</f>
        <v/>
      </c>
      <c r="H65" s="18" t="n"/>
      <c r="I65" s="18" t="n"/>
      <c r="J65" s="19" t="n"/>
      <c r="K65" s="14" t="n"/>
      <c r="L65" s="22">
        <f>IF(K65="","",IFERROR(_xlfn.XLOOKUP(K65,'Planning'!$A$4:$A$113,'Planning'!$I$4:$I$113),"ID introuvable"))</f>
        <v/>
      </c>
      <c r="M65" s="30" t="n"/>
      <c r="N65" s="21">
        <f>IF(F65="","",F65-Paramètres!$B$6)</f>
        <v/>
      </c>
      <c r="O65" s="18" t="n"/>
      <c r="P65" s="15" t="n"/>
      <c r="Q65" s="22">
        <f>IF(C65="","",IF(AND(E65&lt;&gt;"",F65&lt;&gt;"",F65&lt;E65),"Dates incohérentes",IF(COUNTIF('Planning'!$A$4:$A$113,A65)&gt;1,"ID en doublon",IF(L65="ID introuvable","Dépendance inconnue",IF(AND(I65&lt;&gt;"Terminé",I65&lt;&gt;"Annulé",F65&lt;&gt;"",F65&lt;Paramètres!$B$6),"En retard",IF(AND(K65&lt;&gt;"",L65&lt;&gt;"Terminé"),"Dépendance ouverte",""))))))</f>
        <v/>
      </c>
    </row>
    <row r="66" ht="32" customHeight="1">
      <c r="A66" s="14" t="n"/>
      <c r="B66" s="15" t="n"/>
      <c r="C66" s="15" t="n"/>
      <c r="D66" s="15" t="n"/>
      <c r="E66" s="30" t="n"/>
      <c r="F66" s="30" t="n"/>
      <c r="G66" s="17">
        <f>IF(OR(E66="",F66=""),"",F66-E66+1)</f>
        <v/>
      </c>
      <c r="H66" s="18" t="n"/>
      <c r="I66" s="18" t="n"/>
      <c r="J66" s="19" t="n"/>
      <c r="K66" s="14" t="n"/>
      <c r="L66" s="20">
        <f>IF(K66="","",IFERROR(_xlfn.XLOOKUP(K66,'Planning'!$A$4:$A$113,'Planning'!$I$4:$I$113),"ID introuvable"))</f>
        <v/>
      </c>
      <c r="M66" s="30" t="n"/>
      <c r="N66" s="17">
        <f>IF(F66="","",F66-Paramètres!$B$6)</f>
        <v/>
      </c>
      <c r="O66" s="18" t="n"/>
      <c r="P66" s="15" t="n"/>
      <c r="Q66" s="20">
        <f>IF(C66="","",IF(AND(E66&lt;&gt;"",F66&lt;&gt;"",F66&lt;E66),"Dates incohérentes",IF(COUNTIF('Planning'!$A$4:$A$113,A66)&gt;1,"ID en doublon",IF(L66="ID introuvable","Dépendance inconnue",IF(AND(I66&lt;&gt;"Terminé",I66&lt;&gt;"Annulé",F66&lt;&gt;"",F66&lt;Paramètres!$B$6),"En retard",IF(AND(K66&lt;&gt;"",L66&lt;&gt;"Terminé"),"Dépendance ouverte",""))))))</f>
        <v/>
      </c>
    </row>
    <row r="67" ht="32" customHeight="1">
      <c r="A67" s="14" t="n"/>
      <c r="B67" s="15" t="n"/>
      <c r="C67" s="15" t="n"/>
      <c r="D67" s="15" t="n"/>
      <c r="E67" s="30" t="n"/>
      <c r="F67" s="30" t="n"/>
      <c r="G67" s="21">
        <f>IF(OR(E67="",F67=""),"",F67-E67+1)</f>
        <v/>
      </c>
      <c r="H67" s="18" t="n"/>
      <c r="I67" s="18" t="n"/>
      <c r="J67" s="19" t="n"/>
      <c r="K67" s="14" t="n"/>
      <c r="L67" s="22">
        <f>IF(K67="","",IFERROR(_xlfn.XLOOKUP(K67,'Planning'!$A$4:$A$113,'Planning'!$I$4:$I$113),"ID introuvable"))</f>
        <v/>
      </c>
      <c r="M67" s="30" t="n"/>
      <c r="N67" s="21">
        <f>IF(F67="","",F67-Paramètres!$B$6)</f>
        <v/>
      </c>
      <c r="O67" s="18" t="n"/>
      <c r="P67" s="15" t="n"/>
      <c r="Q67" s="22">
        <f>IF(C67="","",IF(AND(E67&lt;&gt;"",F67&lt;&gt;"",F67&lt;E67),"Dates incohérentes",IF(COUNTIF('Planning'!$A$4:$A$113,A67)&gt;1,"ID en doublon",IF(L67="ID introuvable","Dépendance inconnue",IF(AND(I67&lt;&gt;"Terminé",I67&lt;&gt;"Annulé",F67&lt;&gt;"",F67&lt;Paramètres!$B$6),"En retard",IF(AND(K67&lt;&gt;"",L67&lt;&gt;"Terminé"),"Dépendance ouverte",""))))))</f>
        <v/>
      </c>
    </row>
    <row r="68" ht="32" customHeight="1">
      <c r="A68" s="14" t="n"/>
      <c r="B68" s="15" t="n"/>
      <c r="C68" s="15" t="n"/>
      <c r="D68" s="15" t="n"/>
      <c r="E68" s="30" t="n"/>
      <c r="F68" s="30" t="n"/>
      <c r="G68" s="17">
        <f>IF(OR(E68="",F68=""),"",F68-E68+1)</f>
        <v/>
      </c>
      <c r="H68" s="18" t="n"/>
      <c r="I68" s="18" t="n"/>
      <c r="J68" s="19" t="n"/>
      <c r="K68" s="14" t="n"/>
      <c r="L68" s="20">
        <f>IF(K68="","",IFERROR(_xlfn.XLOOKUP(K68,'Planning'!$A$4:$A$113,'Planning'!$I$4:$I$113),"ID introuvable"))</f>
        <v/>
      </c>
      <c r="M68" s="30" t="n"/>
      <c r="N68" s="17">
        <f>IF(F68="","",F68-Paramètres!$B$6)</f>
        <v/>
      </c>
      <c r="O68" s="18" t="n"/>
      <c r="P68" s="15" t="n"/>
      <c r="Q68" s="20">
        <f>IF(C68="","",IF(AND(E68&lt;&gt;"",F68&lt;&gt;"",F68&lt;E68),"Dates incohérentes",IF(COUNTIF('Planning'!$A$4:$A$113,A68)&gt;1,"ID en doublon",IF(L68="ID introuvable","Dépendance inconnue",IF(AND(I68&lt;&gt;"Terminé",I68&lt;&gt;"Annulé",F68&lt;&gt;"",F68&lt;Paramètres!$B$6),"En retard",IF(AND(K68&lt;&gt;"",L68&lt;&gt;"Terminé"),"Dépendance ouverte",""))))))</f>
        <v/>
      </c>
    </row>
    <row r="69" ht="32" customHeight="1">
      <c r="A69" s="14" t="n"/>
      <c r="B69" s="15" t="n"/>
      <c r="C69" s="15" t="n"/>
      <c r="D69" s="15" t="n"/>
      <c r="E69" s="30" t="n"/>
      <c r="F69" s="30" t="n"/>
      <c r="G69" s="21">
        <f>IF(OR(E69="",F69=""),"",F69-E69+1)</f>
        <v/>
      </c>
      <c r="H69" s="18" t="n"/>
      <c r="I69" s="18" t="n"/>
      <c r="J69" s="19" t="n"/>
      <c r="K69" s="14" t="n"/>
      <c r="L69" s="22">
        <f>IF(K69="","",IFERROR(_xlfn.XLOOKUP(K69,'Planning'!$A$4:$A$113,'Planning'!$I$4:$I$113),"ID introuvable"))</f>
        <v/>
      </c>
      <c r="M69" s="30" t="n"/>
      <c r="N69" s="21">
        <f>IF(F69="","",F69-Paramètres!$B$6)</f>
        <v/>
      </c>
      <c r="O69" s="18" t="n"/>
      <c r="P69" s="15" t="n"/>
      <c r="Q69" s="22">
        <f>IF(C69="","",IF(AND(E69&lt;&gt;"",F69&lt;&gt;"",F69&lt;E69),"Dates incohérentes",IF(COUNTIF('Planning'!$A$4:$A$113,A69)&gt;1,"ID en doublon",IF(L69="ID introuvable","Dépendance inconnue",IF(AND(I69&lt;&gt;"Terminé",I69&lt;&gt;"Annulé",F69&lt;&gt;"",F69&lt;Paramètres!$B$6),"En retard",IF(AND(K69&lt;&gt;"",L69&lt;&gt;"Terminé"),"Dépendance ouverte",""))))))</f>
        <v/>
      </c>
    </row>
    <row r="70" ht="32" customHeight="1">
      <c r="A70" s="14" t="n"/>
      <c r="B70" s="15" t="n"/>
      <c r="C70" s="15" t="n"/>
      <c r="D70" s="15" t="n"/>
      <c r="E70" s="30" t="n"/>
      <c r="F70" s="30" t="n"/>
      <c r="G70" s="17">
        <f>IF(OR(E70="",F70=""),"",F70-E70+1)</f>
        <v/>
      </c>
      <c r="H70" s="18" t="n"/>
      <c r="I70" s="18" t="n"/>
      <c r="J70" s="19" t="n"/>
      <c r="K70" s="14" t="n"/>
      <c r="L70" s="20">
        <f>IF(K70="","",IFERROR(_xlfn.XLOOKUP(K70,'Planning'!$A$4:$A$113,'Planning'!$I$4:$I$113),"ID introuvable"))</f>
        <v/>
      </c>
      <c r="M70" s="30" t="n"/>
      <c r="N70" s="17">
        <f>IF(F70="","",F70-Paramètres!$B$6)</f>
        <v/>
      </c>
      <c r="O70" s="18" t="n"/>
      <c r="P70" s="15" t="n"/>
      <c r="Q70" s="20">
        <f>IF(C70="","",IF(AND(E70&lt;&gt;"",F70&lt;&gt;"",F70&lt;E70),"Dates incohérentes",IF(COUNTIF('Planning'!$A$4:$A$113,A70)&gt;1,"ID en doublon",IF(L70="ID introuvable","Dépendance inconnue",IF(AND(I70&lt;&gt;"Terminé",I70&lt;&gt;"Annulé",F70&lt;&gt;"",F70&lt;Paramètres!$B$6),"En retard",IF(AND(K70&lt;&gt;"",L70&lt;&gt;"Terminé"),"Dépendance ouverte",""))))))</f>
        <v/>
      </c>
    </row>
    <row r="71" ht="32" customHeight="1">
      <c r="A71" s="14" t="n"/>
      <c r="B71" s="15" t="n"/>
      <c r="C71" s="15" t="n"/>
      <c r="D71" s="15" t="n"/>
      <c r="E71" s="30" t="n"/>
      <c r="F71" s="30" t="n"/>
      <c r="G71" s="21">
        <f>IF(OR(E71="",F71=""),"",F71-E71+1)</f>
        <v/>
      </c>
      <c r="H71" s="18" t="n"/>
      <c r="I71" s="18" t="n"/>
      <c r="J71" s="19" t="n"/>
      <c r="K71" s="14" t="n"/>
      <c r="L71" s="22">
        <f>IF(K71="","",IFERROR(_xlfn.XLOOKUP(K71,'Planning'!$A$4:$A$113,'Planning'!$I$4:$I$113),"ID introuvable"))</f>
        <v/>
      </c>
      <c r="M71" s="30" t="n"/>
      <c r="N71" s="21">
        <f>IF(F71="","",F71-Paramètres!$B$6)</f>
        <v/>
      </c>
      <c r="O71" s="18" t="n"/>
      <c r="P71" s="15" t="n"/>
      <c r="Q71" s="22">
        <f>IF(C71="","",IF(AND(E71&lt;&gt;"",F71&lt;&gt;"",F71&lt;E71),"Dates incohérentes",IF(COUNTIF('Planning'!$A$4:$A$113,A71)&gt;1,"ID en doublon",IF(L71="ID introuvable","Dépendance inconnue",IF(AND(I71&lt;&gt;"Terminé",I71&lt;&gt;"Annulé",F71&lt;&gt;"",F71&lt;Paramètres!$B$6),"En retard",IF(AND(K71&lt;&gt;"",L71&lt;&gt;"Terminé"),"Dépendance ouverte",""))))))</f>
        <v/>
      </c>
    </row>
    <row r="72" ht="32" customHeight="1">
      <c r="A72" s="14" t="n"/>
      <c r="B72" s="15" t="n"/>
      <c r="C72" s="15" t="n"/>
      <c r="D72" s="15" t="n"/>
      <c r="E72" s="30" t="n"/>
      <c r="F72" s="30" t="n"/>
      <c r="G72" s="17">
        <f>IF(OR(E72="",F72=""),"",F72-E72+1)</f>
        <v/>
      </c>
      <c r="H72" s="18" t="n"/>
      <c r="I72" s="18" t="n"/>
      <c r="J72" s="19" t="n"/>
      <c r="K72" s="14" t="n"/>
      <c r="L72" s="20">
        <f>IF(K72="","",IFERROR(_xlfn.XLOOKUP(K72,'Planning'!$A$4:$A$113,'Planning'!$I$4:$I$113),"ID introuvable"))</f>
        <v/>
      </c>
      <c r="M72" s="30" t="n"/>
      <c r="N72" s="17">
        <f>IF(F72="","",F72-Paramètres!$B$6)</f>
        <v/>
      </c>
      <c r="O72" s="18" t="n"/>
      <c r="P72" s="15" t="n"/>
      <c r="Q72" s="20">
        <f>IF(C72="","",IF(AND(E72&lt;&gt;"",F72&lt;&gt;"",F72&lt;E72),"Dates incohérentes",IF(COUNTIF('Planning'!$A$4:$A$113,A72)&gt;1,"ID en doublon",IF(L72="ID introuvable","Dépendance inconnue",IF(AND(I72&lt;&gt;"Terminé",I72&lt;&gt;"Annulé",F72&lt;&gt;"",F72&lt;Paramètres!$B$6),"En retard",IF(AND(K72&lt;&gt;"",L72&lt;&gt;"Terminé"),"Dépendance ouverte",""))))))</f>
        <v/>
      </c>
    </row>
    <row r="73" ht="32" customHeight="1">
      <c r="A73" s="14" t="n"/>
      <c r="B73" s="15" t="n"/>
      <c r="C73" s="15" t="n"/>
      <c r="D73" s="15" t="n"/>
      <c r="E73" s="30" t="n"/>
      <c r="F73" s="30" t="n"/>
      <c r="G73" s="21">
        <f>IF(OR(E73="",F73=""),"",F73-E73+1)</f>
        <v/>
      </c>
      <c r="H73" s="18" t="n"/>
      <c r="I73" s="18" t="n"/>
      <c r="J73" s="19" t="n"/>
      <c r="K73" s="14" t="n"/>
      <c r="L73" s="22">
        <f>IF(K73="","",IFERROR(_xlfn.XLOOKUP(K73,'Planning'!$A$4:$A$113,'Planning'!$I$4:$I$113),"ID introuvable"))</f>
        <v/>
      </c>
      <c r="M73" s="30" t="n"/>
      <c r="N73" s="21">
        <f>IF(F73="","",F73-Paramètres!$B$6)</f>
        <v/>
      </c>
      <c r="O73" s="18" t="n"/>
      <c r="P73" s="15" t="n"/>
      <c r="Q73" s="22">
        <f>IF(C73="","",IF(AND(E73&lt;&gt;"",F73&lt;&gt;"",F73&lt;E73),"Dates incohérentes",IF(COUNTIF('Planning'!$A$4:$A$113,A73)&gt;1,"ID en doublon",IF(L73="ID introuvable","Dépendance inconnue",IF(AND(I73&lt;&gt;"Terminé",I73&lt;&gt;"Annulé",F73&lt;&gt;"",F73&lt;Paramètres!$B$6),"En retard",IF(AND(K73&lt;&gt;"",L73&lt;&gt;"Terminé"),"Dépendance ouverte",""))))))</f>
        <v/>
      </c>
    </row>
    <row r="74" ht="32" customHeight="1">
      <c r="A74" s="14" t="n"/>
      <c r="B74" s="15" t="n"/>
      <c r="C74" s="15" t="n"/>
      <c r="D74" s="15" t="n"/>
      <c r="E74" s="30" t="n"/>
      <c r="F74" s="30" t="n"/>
      <c r="G74" s="17">
        <f>IF(OR(E74="",F74=""),"",F74-E74+1)</f>
        <v/>
      </c>
      <c r="H74" s="18" t="n"/>
      <c r="I74" s="18" t="n"/>
      <c r="J74" s="19" t="n"/>
      <c r="K74" s="14" t="n"/>
      <c r="L74" s="20">
        <f>IF(K74="","",IFERROR(_xlfn.XLOOKUP(K74,'Planning'!$A$4:$A$113,'Planning'!$I$4:$I$113),"ID introuvable"))</f>
        <v/>
      </c>
      <c r="M74" s="30" t="n"/>
      <c r="N74" s="17">
        <f>IF(F74="","",F74-Paramètres!$B$6)</f>
        <v/>
      </c>
      <c r="O74" s="18" t="n"/>
      <c r="P74" s="15" t="n"/>
      <c r="Q74" s="20">
        <f>IF(C74="","",IF(AND(E74&lt;&gt;"",F74&lt;&gt;"",F74&lt;E74),"Dates incohérentes",IF(COUNTIF('Planning'!$A$4:$A$113,A74)&gt;1,"ID en doublon",IF(L74="ID introuvable","Dépendance inconnue",IF(AND(I74&lt;&gt;"Terminé",I74&lt;&gt;"Annulé",F74&lt;&gt;"",F74&lt;Paramètres!$B$6),"En retard",IF(AND(K74&lt;&gt;"",L74&lt;&gt;"Terminé"),"Dépendance ouverte",""))))))</f>
        <v/>
      </c>
    </row>
    <row r="75" ht="32" customHeight="1">
      <c r="A75" s="14" t="n"/>
      <c r="B75" s="15" t="n"/>
      <c r="C75" s="15" t="n"/>
      <c r="D75" s="15" t="n"/>
      <c r="E75" s="30" t="n"/>
      <c r="F75" s="30" t="n"/>
      <c r="G75" s="21">
        <f>IF(OR(E75="",F75=""),"",F75-E75+1)</f>
        <v/>
      </c>
      <c r="H75" s="18" t="n"/>
      <c r="I75" s="18" t="n"/>
      <c r="J75" s="19" t="n"/>
      <c r="K75" s="14" t="n"/>
      <c r="L75" s="22">
        <f>IF(K75="","",IFERROR(_xlfn.XLOOKUP(K75,'Planning'!$A$4:$A$113,'Planning'!$I$4:$I$113),"ID introuvable"))</f>
        <v/>
      </c>
      <c r="M75" s="30" t="n"/>
      <c r="N75" s="21">
        <f>IF(F75="","",F75-Paramètres!$B$6)</f>
        <v/>
      </c>
      <c r="O75" s="18" t="n"/>
      <c r="P75" s="15" t="n"/>
      <c r="Q75" s="22">
        <f>IF(C75="","",IF(AND(E75&lt;&gt;"",F75&lt;&gt;"",F75&lt;E75),"Dates incohérentes",IF(COUNTIF('Planning'!$A$4:$A$113,A75)&gt;1,"ID en doublon",IF(L75="ID introuvable","Dépendance inconnue",IF(AND(I75&lt;&gt;"Terminé",I75&lt;&gt;"Annulé",F75&lt;&gt;"",F75&lt;Paramètres!$B$6),"En retard",IF(AND(K75&lt;&gt;"",L75&lt;&gt;"Terminé"),"Dépendance ouverte",""))))))</f>
        <v/>
      </c>
    </row>
    <row r="76" ht="32" customHeight="1">
      <c r="A76" s="14" t="n"/>
      <c r="B76" s="15" t="n"/>
      <c r="C76" s="15" t="n"/>
      <c r="D76" s="15" t="n"/>
      <c r="E76" s="30" t="n"/>
      <c r="F76" s="30" t="n"/>
      <c r="G76" s="17">
        <f>IF(OR(E76="",F76=""),"",F76-E76+1)</f>
        <v/>
      </c>
      <c r="H76" s="18" t="n"/>
      <c r="I76" s="18" t="n"/>
      <c r="J76" s="19" t="n"/>
      <c r="K76" s="14" t="n"/>
      <c r="L76" s="20">
        <f>IF(K76="","",IFERROR(_xlfn.XLOOKUP(K76,'Planning'!$A$4:$A$113,'Planning'!$I$4:$I$113),"ID introuvable"))</f>
        <v/>
      </c>
      <c r="M76" s="30" t="n"/>
      <c r="N76" s="17">
        <f>IF(F76="","",F76-Paramètres!$B$6)</f>
        <v/>
      </c>
      <c r="O76" s="18" t="n"/>
      <c r="P76" s="15" t="n"/>
      <c r="Q76" s="20">
        <f>IF(C76="","",IF(AND(E76&lt;&gt;"",F76&lt;&gt;"",F76&lt;E76),"Dates incohérentes",IF(COUNTIF('Planning'!$A$4:$A$113,A76)&gt;1,"ID en doublon",IF(L76="ID introuvable","Dépendance inconnue",IF(AND(I76&lt;&gt;"Terminé",I76&lt;&gt;"Annulé",F76&lt;&gt;"",F76&lt;Paramètres!$B$6),"En retard",IF(AND(K76&lt;&gt;"",L76&lt;&gt;"Terminé"),"Dépendance ouverte",""))))))</f>
        <v/>
      </c>
    </row>
    <row r="77" ht="32" customHeight="1">
      <c r="A77" s="14" t="n"/>
      <c r="B77" s="15" t="n"/>
      <c r="C77" s="15" t="n"/>
      <c r="D77" s="15" t="n"/>
      <c r="E77" s="30" t="n"/>
      <c r="F77" s="30" t="n"/>
      <c r="G77" s="21">
        <f>IF(OR(E77="",F77=""),"",F77-E77+1)</f>
        <v/>
      </c>
      <c r="H77" s="18" t="n"/>
      <c r="I77" s="18" t="n"/>
      <c r="J77" s="19" t="n"/>
      <c r="K77" s="14" t="n"/>
      <c r="L77" s="22">
        <f>IF(K77="","",IFERROR(_xlfn.XLOOKUP(K77,'Planning'!$A$4:$A$113,'Planning'!$I$4:$I$113),"ID introuvable"))</f>
        <v/>
      </c>
      <c r="M77" s="30" t="n"/>
      <c r="N77" s="21">
        <f>IF(F77="","",F77-Paramètres!$B$6)</f>
        <v/>
      </c>
      <c r="O77" s="18" t="n"/>
      <c r="P77" s="15" t="n"/>
      <c r="Q77" s="22">
        <f>IF(C77="","",IF(AND(E77&lt;&gt;"",F77&lt;&gt;"",F77&lt;E77),"Dates incohérentes",IF(COUNTIF('Planning'!$A$4:$A$113,A77)&gt;1,"ID en doublon",IF(L77="ID introuvable","Dépendance inconnue",IF(AND(I77&lt;&gt;"Terminé",I77&lt;&gt;"Annulé",F77&lt;&gt;"",F77&lt;Paramètres!$B$6),"En retard",IF(AND(K77&lt;&gt;"",L77&lt;&gt;"Terminé"),"Dépendance ouverte",""))))))</f>
        <v/>
      </c>
    </row>
    <row r="78" ht="32" customHeight="1">
      <c r="A78" s="14" t="n"/>
      <c r="B78" s="15" t="n"/>
      <c r="C78" s="15" t="n"/>
      <c r="D78" s="15" t="n"/>
      <c r="E78" s="30" t="n"/>
      <c r="F78" s="30" t="n"/>
      <c r="G78" s="17">
        <f>IF(OR(E78="",F78=""),"",F78-E78+1)</f>
        <v/>
      </c>
      <c r="H78" s="18" t="n"/>
      <c r="I78" s="18" t="n"/>
      <c r="J78" s="19" t="n"/>
      <c r="K78" s="14" t="n"/>
      <c r="L78" s="20">
        <f>IF(K78="","",IFERROR(_xlfn.XLOOKUP(K78,'Planning'!$A$4:$A$113,'Planning'!$I$4:$I$113),"ID introuvable"))</f>
        <v/>
      </c>
      <c r="M78" s="30" t="n"/>
      <c r="N78" s="17">
        <f>IF(F78="","",F78-Paramètres!$B$6)</f>
        <v/>
      </c>
      <c r="O78" s="18" t="n"/>
      <c r="P78" s="15" t="n"/>
      <c r="Q78" s="20">
        <f>IF(C78="","",IF(AND(E78&lt;&gt;"",F78&lt;&gt;"",F78&lt;E78),"Dates incohérentes",IF(COUNTIF('Planning'!$A$4:$A$113,A78)&gt;1,"ID en doublon",IF(L78="ID introuvable","Dépendance inconnue",IF(AND(I78&lt;&gt;"Terminé",I78&lt;&gt;"Annulé",F78&lt;&gt;"",F78&lt;Paramètres!$B$6),"En retard",IF(AND(K78&lt;&gt;"",L78&lt;&gt;"Terminé"),"Dépendance ouverte",""))))))</f>
        <v/>
      </c>
    </row>
    <row r="79" ht="32" customHeight="1">
      <c r="A79" s="14" t="n"/>
      <c r="B79" s="15" t="n"/>
      <c r="C79" s="15" t="n"/>
      <c r="D79" s="15" t="n"/>
      <c r="E79" s="30" t="n"/>
      <c r="F79" s="30" t="n"/>
      <c r="G79" s="21">
        <f>IF(OR(E79="",F79=""),"",F79-E79+1)</f>
        <v/>
      </c>
      <c r="H79" s="18" t="n"/>
      <c r="I79" s="18" t="n"/>
      <c r="J79" s="19" t="n"/>
      <c r="K79" s="14" t="n"/>
      <c r="L79" s="22">
        <f>IF(K79="","",IFERROR(_xlfn.XLOOKUP(K79,'Planning'!$A$4:$A$113,'Planning'!$I$4:$I$113),"ID introuvable"))</f>
        <v/>
      </c>
      <c r="M79" s="30" t="n"/>
      <c r="N79" s="21">
        <f>IF(F79="","",F79-Paramètres!$B$6)</f>
        <v/>
      </c>
      <c r="O79" s="18" t="n"/>
      <c r="P79" s="15" t="n"/>
      <c r="Q79" s="22">
        <f>IF(C79="","",IF(AND(E79&lt;&gt;"",F79&lt;&gt;"",F79&lt;E79),"Dates incohérentes",IF(COUNTIF('Planning'!$A$4:$A$113,A79)&gt;1,"ID en doublon",IF(L79="ID introuvable","Dépendance inconnue",IF(AND(I79&lt;&gt;"Terminé",I79&lt;&gt;"Annulé",F79&lt;&gt;"",F79&lt;Paramètres!$B$6),"En retard",IF(AND(K79&lt;&gt;"",L79&lt;&gt;"Terminé"),"Dépendance ouverte",""))))))</f>
        <v/>
      </c>
    </row>
    <row r="80" ht="32" customHeight="1">
      <c r="A80" s="14" t="n"/>
      <c r="B80" s="15" t="n"/>
      <c r="C80" s="15" t="n"/>
      <c r="D80" s="15" t="n"/>
      <c r="E80" s="30" t="n"/>
      <c r="F80" s="30" t="n"/>
      <c r="G80" s="17">
        <f>IF(OR(E80="",F80=""),"",F80-E80+1)</f>
        <v/>
      </c>
      <c r="H80" s="18" t="n"/>
      <c r="I80" s="18" t="n"/>
      <c r="J80" s="19" t="n"/>
      <c r="K80" s="14" t="n"/>
      <c r="L80" s="20">
        <f>IF(K80="","",IFERROR(_xlfn.XLOOKUP(K80,'Planning'!$A$4:$A$113,'Planning'!$I$4:$I$113),"ID introuvable"))</f>
        <v/>
      </c>
      <c r="M80" s="30" t="n"/>
      <c r="N80" s="17">
        <f>IF(F80="","",F80-Paramètres!$B$6)</f>
        <v/>
      </c>
      <c r="O80" s="18" t="n"/>
      <c r="P80" s="15" t="n"/>
      <c r="Q80" s="20">
        <f>IF(C80="","",IF(AND(E80&lt;&gt;"",F80&lt;&gt;"",F80&lt;E80),"Dates incohérentes",IF(COUNTIF('Planning'!$A$4:$A$113,A80)&gt;1,"ID en doublon",IF(L80="ID introuvable","Dépendance inconnue",IF(AND(I80&lt;&gt;"Terminé",I80&lt;&gt;"Annulé",F80&lt;&gt;"",F80&lt;Paramètres!$B$6),"En retard",IF(AND(K80&lt;&gt;"",L80&lt;&gt;"Terminé"),"Dépendance ouverte",""))))))</f>
        <v/>
      </c>
    </row>
    <row r="81" ht="32" customHeight="1">
      <c r="A81" s="14" t="n"/>
      <c r="B81" s="15" t="n"/>
      <c r="C81" s="15" t="n"/>
      <c r="D81" s="15" t="n"/>
      <c r="E81" s="30" t="n"/>
      <c r="F81" s="30" t="n"/>
      <c r="G81" s="21">
        <f>IF(OR(E81="",F81=""),"",F81-E81+1)</f>
        <v/>
      </c>
      <c r="H81" s="18" t="n"/>
      <c r="I81" s="18" t="n"/>
      <c r="J81" s="19" t="n"/>
      <c r="K81" s="14" t="n"/>
      <c r="L81" s="22">
        <f>IF(K81="","",IFERROR(_xlfn.XLOOKUP(K81,'Planning'!$A$4:$A$113,'Planning'!$I$4:$I$113),"ID introuvable"))</f>
        <v/>
      </c>
      <c r="M81" s="30" t="n"/>
      <c r="N81" s="21">
        <f>IF(F81="","",F81-Paramètres!$B$6)</f>
        <v/>
      </c>
      <c r="O81" s="18" t="n"/>
      <c r="P81" s="15" t="n"/>
      <c r="Q81" s="22">
        <f>IF(C81="","",IF(AND(E81&lt;&gt;"",F81&lt;&gt;"",F81&lt;E81),"Dates incohérentes",IF(COUNTIF('Planning'!$A$4:$A$113,A81)&gt;1,"ID en doublon",IF(L81="ID introuvable","Dépendance inconnue",IF(AND(I81&lt;&gt;"Terminé",I81&lt;&gt;"Annulé",F81&lt;&gt;"",F81&lt;Paramètres!$B$6),"En retard",IF(AND(K81&lt;&gt;"",L81&lt;&gt;"Terminé"),"Dépendance ouverte",""))))))</f>
        <v/>
      </c>
    </row>
    <row r="82" ht="32" customHeight="1">
      <c r="A82" s="14" t="n"/>
      <c r="B82" s="15" t="n"/>
      <c r="C82" s="15" t="n"/>
      <c r="D82" s="15" t="n"/>
      <c r="E82" s="30" t="n"/>
      <c r="F82" s="30" t="n"/>
      <c r="G82" s="17">
        <f>IF(OR(E82="",F82=""),"",F82-E82+1)</f>
        <v/>
      </c>
      <c r="H82" s="18" t="n"/>
      <c r="I82" s="18" t="n"/>
      <c r="J82" s="19" t="n"/>
      <c r="K82" s="14" t="n"/>
      <c r="L82" s="20">
        <f>IF(K82="","",IFERROR(_xlfn.XLOOKUP(K82,'Planning'!$A$4:$A$113,'Planning'!$I$4:$I$113),"ID introuvable"))</f>
        <v/>
      </c>
      <c r="M82" s="30" t="n"/>
      <c r="N82" s="17">
        <f>IF(F82="","",F82-Paramètres!$B$6)</f>
        <v/>
      </c>
      <c r="O82" s="18" t="n"/>
      <c r="P82" s="15" t="n"/>
      <c r="Q82" s="20">
        <f>IF(C82="","",IF(AND(E82&lt;&gt;"",F82&lt;&gt;"",F82&lt;E82),"Dates incohérentes",IF(COUNTIF('Planning'!$A$4:$A$113,A82)&gt;1,"ID en doublon",IF(L82="ID introuvable","Dépendance inconnue",IF(AND(I82&lt;&gt;"Terminé",I82&lt;&gt;"Annulé",F82&lt;&gt;"",F82&lt;Paramètres!$B$6),"En retard",IF(AND(K82&lt;&gt;"",L82&lt;&gt;"Terminé"),"Dépendance ouverte",""))))))</f>
        <v/>
      </c>
    </row>
    <row r="83" ht="32" customHeight="1">
      <c r="A83" s="14" t="n"/>
      <c r="B83" s="15" t="n"/>
      <c r="C83" s="15" t="n"/>
      <c r="D83" s="15" t="n"/>
      <c r="E83" s="30" t="n"/>
      <c r="F83" s="30" t="n"/>
      <c r="G83" s="21">
        <f>IF(OR(E83="",F83=""),"",F83-E83+1)</f>
        <v/>
      </c>
      <c r="H83" s="18" t="n"/>
      <c r="I83" s="18" t="n"/>
      <c r="J83" s="19" t="n"/>
      <c r="K83" s="14" t="n"/>
      <c r="L83" s="22">
        <f>IF(K83="","",IFERROR(_xlfn.XLOOKUP(K83,'Planning'!$A$4:$A$113,'Planning'!$I$4:$I$113),"ID introuvable"))</f>
        <v/>
      </c>
      <c r="M83" s="30" t="n"/>
      <c r="N83" s="21">
        <f>IF(F83="","",F83-Paramètres!$B$6)</f>
        <v/>
      </c>
      <c r="O83" s="18" t="n"/>
      <c r="P83" s="15" t="n"/>
      <c r="Q83" s="22">
        <f>IF(C83="","",IF(AND(E83&lt;&gt;"",F83&lt;&gt;"",F83&lt;E83),"Dates incohérentes",IF(COUNTIF('Planning'!$A$4:$A$113,A83)&gt;1,"ID en doublon",IF(L83="ID introuvable","Dépendance inconnue",IF(AND(I83&lt;&gt;"Terminé",I83&lt;&gt;"Annulé",F83&lt;&gt;"",F83&lt;Paramètres!$B$6),"En retard",IF(AND(K83&lt;&gt;"",L83&lt;&gt;"Terminé"),"Dépendance ouverte",""))))))</f>
        <v/>
      </c>
    </row>
    <row r="84" ht="32" customHeight="1">
      <c r="A84" s="14" t="n"/>
      <c r="B84" s="15" t="n"/>
      <c r="C84" s="15" t="n"/>
      <c r="D84" s="15" t="n"/>
      <c r="E84" s="30" t="n"/>
      <c r="F84" s="30" t="n"/>
      <c r="G84" s="17">
        <f>IF(OR(E84="",F84=""),"",F84-E84+1)</f>
        <v/>
      </c>
      <c r="H84" s="18" t="n"/>
      <c r="I84" s="18" t="n"/>
      <c r="J84" s="19" t="n"/>
      <c r="K84" s="14" t="n"/>
      <c r="L84" s="20">
        <f>IF(K84="","",IFERROR(_xlfn.XLOOKUP(K84,'Planning'!$A$4:$A$113,'Planning'!$I$4:$I$113),"ID introuvable"))</f>
        <v/>
      </c>
      <c r="M84" s="30" t="n"/>
      <c r="N84" s="17">
        <f>IF(F84="","",F84-Paramètres!$B$6)</f>
        <v/>
      </c>
      <c r="O84" s="18" t="n"/>
      <c r="P84" s="15" t="n"/>
      <c r="Q84" s="20">
        <f>IF(C84="","",IF(AND(E84&lt;&gt;"",F84&lt;&gt;"",F84&lt;E84),"Dates incohérentes",IF(COUNTIF('Planning'!$A$4:$A$113,A84)&gt;1,"ID en doublon",IF(L84="ID introuvable","Dépendance inconnue",IF(AND(I84&lt;&gt;"Terminé",I84&lt;&gt;"Annulé",F84&lt;&gt;"",F84&lt;Paramètres!$B$6),"En retard",IF(AND(K84&lt;&gt;"",L84&lt;&gt;"Terminé"),"Dépendance ouverte",""))))))</f>
        <v/>
      </c>
    </row>
    <row r="85" ht="32" customHeight="1">
      <c r="A85" s="14" t="n"/>
      <c r="B85" s="15" t="n"/>
      <c r="C85" s="15" t="n"/>
      <c r="D85" s="15" t="n"/>
      <c r="E85" s="30" t="n"/>
      <c r="F85" s="30" t="n"/>
      <c r="G85" s="21">
        <f>IF(OR(E85="",F85=""),"",F85-E85+1)</f>
        <v/>
      </c>
      <c r="H85" s="18" t="n"/>
      <c r="I85" s="18" t="n"/>
      <c r="J85" s="19" t="n"/>
      <c r="K85" s="14" t="n"/>
      <c r="L85" s="22">
        <f>IF(K85="","",IFERROR(_xlfn.XLOOKUP(K85,'Planning'!$A$4:$A$113,'Planning'!$I$4:$I$113),"ID introuvable"))</f>
        <v/>
      </c>
      <c r="M85" s="30" t="n"/>
      <c r="N85" s="21">
        <f>IF(F85="","",F85-Paramètres!$B$6)</f>
        <v/>
      </c>
      <c r="O85" s="18" t="n"/>
      <c r="P85" s="15" t="n"/>
      <c r="Q85" s="22">
        <f>IF(C85="","",IF(AND(E85&lt;&gt;"",F85&lt;&gt;"",F85&lt;E85),"Dates incohérentes",IF(COUNTIF('Planning'!$A$4:$A$113,A85)&gt;1,"ID en doublon",IF(L85="ID introuvable","Dépendance inconnue",IF(AND(I85&lt;&gt;"Terminé",I85&lt;&gt;"Annulé",F85&lt;&gt;"",F85&lt;Paramètres!$B$6),"En retard",IF(AND(K85&lt;&gt;"",L85&lt;&gt;"Terminé"),"Dépendance ouverte",""))))))</f>
        <v/>
      </c>
    </row>
    <row r="86" ht="32" customHeight="1">
      <c r="A86" s="14" t="n"/>
      <c r="B86" s="15" t="n"/>
      <c r="C86" s="15" t="n"/>
      <c r="D86" s="15" t="n"/>
      <c r="E86" s="30" t="n"/>
      <c r="F86" s="30" t="n"/>
      <c r="G86" s="17">
        <f>IF(OR(E86="",F86=""),"",F86-E86+1)</f>
        <v/>
      </c>
      <c r="H86" s="18" t="n"/>
      <c r="I86" s="18" t="n"/>
      <c r="J86" s="19" t="n"/>
      <c r="K86" s="14" t="n"/>
      <c r="L86" s="20">
        <f>IF(K86="","",IFERROR(_xlfn.XLOOKUP(K86,'Planning'!$A$4:$A$113,'Planning'!$I$4:$I$113),"ID introuvable"))</f>
        <v/>
      </c>
      <c r="M86" s="30" t="n"/>
      <c r="N86" s="17">
        <f>IF(F86="","",F86-Paramètres!$B$6)</f>
        <v/>
      </c>
      <c r="O86" s="18" t="n"/>
      <c r="P86" s="15" t="n"/>
      <c r="Q86" s="20">
        <f>IF(C86="","",IF(AND(E86&lt;&gt;"",F86&lt;&gt;"",F86&lt;E86),"Dates incohérentes",IF(COUNTIF('Planning'!$A$4:$A$113,A86)&gt;1,"ID en doublon",IF(L86="ID introuvable","Dépendance inconnue",IF(AND(I86&lt;&gt;"Terminé",I86&lt;&gt;"Annulé",F86&lt;&gt;"",F86&lt;Paramètres!$B$6),"En retard",IF(AND(K86&lt;&gt;"",L86&lt;&gt;"Terminé"),"Dépendance ouverte",""))))))</f>
        <v/>
      </c>
    </row>
    <row r="87" ht="32" customHeight="1">
      <c r="A87" s="14" t="n"/>
      <c r="B87" s="15" t="n"/>
      <c r="C87" s="15" t="n"/>
      <c r="D87" s="15" t="n"/>
      <c r="E87" s="30" t="n"/>
      <c r="F87" s="30" t="n"/>
      <c r="G87" s="21">
        <f>IF(OR(E87="",F87=""),"",F87-E87+1)</f>
        <v/>
      </c>
      <c r="H87" s="18" t="n"/>
      <c r="I87" s="18" t="n"/>
      <c r="J87" s="19" t="n"/>
      <c r="K87" s="14" t="n"/>
      <c r="L87" s="22">
        <f>IF(K87="","",IFERROR(_xlfn.XLOOKUP(K87,'Planning'!$A$4:$A$113,'Planning'!$I$4:$I$113),"ID introuvable"))</f>
        <v/>
      </c>
      <c r="M87" s="30" t="n"/>
      <c r="N87" s="21">
        <f>IF(F87="","",F87-Paramètres!$B$6)</f>
        <v/>
      </c>
      <c r="O87" s="18" t="n"/>
      <c r="P87" s="15" t="n"/>
      <c r="Q87" s="22">
        <f>IF(C87="","",IF(AND(E87&lt;&gt;"",F87&lt;&gt;"",F87&lt;E87),"Dates incohérentes",IF(COUNTIF('Planning'!$A$4:$A$113,A87)&gt;1,"ID en doublon",IF(L87="ID introuvable","Dépendance inconnue",IF(AND(I87&lt;&gt;"Terminé",I87&lt;&gt;"Annulé",F87&lt;&gt;"",F87&lt;Paramètres!$B$6),"En retard",IF(AND(K87&lt;&gt;"",L87&lt;&gt;"Terminé"),"Dépendance ouverte",""))))))</f>
        <v/>
      </c>
    </row>
    <row r="88" ht="32" customHeight="1">
      <c r="A88" s="14" t="n"/>
      <c r="B88" s="15" t="n"/>
      <c r="C88" s="15" t="n"/>
      <c r="D88" s="15" t="n"/>
      <c r="E88" s="30" t="n"/>
      <c r="F88" s="30" t="n"/>
      <c r="G88" s="17">
        <f>IF(OR(E88="",F88=""),"",F88-E88+1)</f>
        <v/>
      </c>
      <c r="H88" s="18" t="n"/>
      <c r="I88" s="18" t="n"/>
      <c r="J88" s="19" t="n"/>
      <c r="K88" s="14" t="n"/>
      <c r="L88" s="20">
        <f>IF(K88="","",IFERROR(_xlfn.XLOOKUP(K88,'Planning'!$A$4:$A$113,'Planning'!$I$4:$I$113),"ID introuvable"))</f>
        <v/>
      </c>
      <c r="M88" s="30" t="n"/>
      <c r="N88" s="17">
        <f>IF(F88="","",F88-Paramètres!$B$6)</f>
        <v/>
      </c>
      <c r="O88" s="18" t="n"/>
      <c r="P88" s="15" t="n"/>
      <c r="Q88" s="20">
        <f>IF(C88="","",IF(AND(E88&lt;&gt;"",F88&lt;&gt;"",F88&lt;E88),"Dates incohérentes",IF(COUNTIF('Planning'!$A$4:$A$113,A88)&gt;1,"ID en doublon",IF(L88="ID introuvable","Dépendance inconnue",IF(AND(I88&lt;&gt;"Terminé",I88&lt;&gt;"Annulé",F88&lt;&gt;"",F88&lt;Paramètres!$B$6),"En retard",IF(AND(K88&lt;&gt;"",L88&lt;&gt;"Terminé"),"Dépendance ouverte",""))))))</f>
        <v/>
      </c>
    </row>
    <row r="89" ht="32" customHeight="1">
      <c r="A89" s="14" t="n"/>
      <c r="B89" s="15" t="n"/>
      <c r="C89" s="15" t="n"/>
      <c r="D89" s="15" t="n"/>
      <c r="E89" s="30" t="n"/>
      <c r="F89" s="30" t="n"/>
      <c r="G89" s="21">
        <f>IF(OR(E89="",F89=""),"",F89-E89+1)</f>
        <v/>
      </c>
      <c r="H89" s="18" t="n"/>
      <c r="I89" s="18" t="n"/>
      <c r="J89" s="19" t="n"/>
      <c r="K89" s="14" t="n"/>
      <c r="L89" s="22">
        <f>IF(K89="","",IFERROR(_xlfn.XLOOKUP(K89,'Planning'!$A$4:$A$113,'Planning'!$I$4:$I$113),"ID introuvable"))</f>
        <v/>
      </c>
      <c r="M89" s="30" t="n"/>
      <c r="N89" s="21">
        <f>IF(F89="","",F89-Paramètres!$B$6)</f>
        <v/>
      </c>
      <c r="O89" s="18" t="n"/>
      <c r="P89" s="15" t="n"/>
      <c r="Q89" s="22">
        <f>IF(C89="","",IF(AND(E89&lt;&gt;"",F89&lt;&gt;"",F89&lt;E89),"Dates incohérentes",IF(COUNTIF('Planning'!$A$4:$A$113,A89)&gt;1,"ID en doublon",IF(L89="ID introuvable","Dépendance inconnue",IF(AND(I89&lt;&gt;"Terminé",I89&lt;&gt;"Annulé",F89&lt;&gt;"",F89&lt;Paramètres!$B$6),"En retard",IF(AND(K89&lt;&gt;"",L89&lt;&gt;"Terminé"),"Dépendance ouverte",""))))))</f>
        <v/>
      </c>
    </row>
    <row r="90" ht="32" customHeight="1">
      <c r="A90" s="14" t="n"/>
      <c r="B90" s="15" t="n"/>
      <c r="C90" s="15" t="n"/>
      <c r="D90" s="15" t="n"/>
      <c r="E90" s="30" t="n"/>
      <c r="F90" s="30" t="n"/>
      <c r="G90" s="17">
        <f>IF(OR(E90="",F90=""),"",F90-E90+1)</f>
        <v/>
      </c>
      <c r="H90" s="18" t="n"/>
      <c r="I90" s="18" t="n"/>
      <c r="J90" s="19" t="n"/>
      <c r="K90" s="14" t="n"/>
      <c r="L90" s="20">
        <f>IF(K90="","",IFERROR(_xlfn.XLOOKUP(K90,'Planning'!$A$4:$A$113,'Planning'!$I$4:$I$113),"ID introuvable"))</f>
        <v/>
      </c>
      <c r="M90" s="30" t="n"/>
      <c r="N90" s="17">
        <f>IF(F90="","",F90-Paramètres!$B$6)</f>
        <v/>
      </c>
      <c r="O90" s="18" t="n"/>
      <c r="P90" s="15" t="n"/>
      <c r="Q90" s="20">
        <f>IF(C90="","",IF(AND(E90&lt;&gt;"",F90&lt;&gt;"",F90&lt;E90),"Dates incohérentes",IF(COUNTIF('Planning'!$A$4:$A$113,A90)&gt;1,"ID en doublon",IF(L90="ID introuvable","Dépendance inconnue",IF(AND(I90&lt;&gt;"Terminé",I90&lt;&gt;"Annulé",F90&lt;&gt;"",F90&lt;Paramètres!$B$6),"En retard",IF(AND(K90&lt;&gt;"",L90&lt;&gt;"Terminé"),"Dépendance ouverte",""))))))</f>
        <v/>
      </c>
    </row>
    <row r="91" ht="32" customHeight="1">
      <c r="A91" s="14" t="n"/>
      <c r="B91" s="15" t="n"/>
      <c r="C91" s="15" t="n"/>
      <c r="D91" s="15" t="n"/>
      <c r="E91" s="30" t="n"/>
      <c r="F91" s="30" t="n"/>
      <c r="G91" s="21">
        <f>IF(OR(E91="",F91=""),"",F91-E91+1)</f>
        <v/>
      </c>
      <c r="H91" s="18" t="n"/>
      <c r="I91" s="18" t="n"/>
      <c r="J91" s="19" t="n"/>
      <c r="K91" s="14" t="n"/>
      <c r="L91" s="22">
        <f>IF(K91="","",IFERROR(_xlfn.XLOOKUP(K91,'Planning'!$A$4:$A$113,'Planning'!$I$4:$I$113),"ID introuvable"))</f>
        <v/>
      </c>
      <c r="M91" s="30" t="n"/>
      <c r="N91" s="21">
        <f>IF(F91="","",F91-Paramètres!$B$6)</f>
        <v/>
      </c>
      <c r="O91" s="18" t="n"/>
      <c r="P91" s="15" t="n"/>
      <c r="Q91" s="22">
        <f>IF(C91="","",IF(AND(E91&lt;&gt;"",F91&lt;&gt;"",F91&lt;E91),"Dates incohérentes",IF(COUNTIF('Planning'!$A$4:$A$113,A91)&gt;1,"ID en doublon",IF(L91="ID introuvable","Dépendance inconnue",IF(AND(I91&lt;&gt;"Terminé",I91&lt;&gt;"Annulé",F91&lt;&gt;"",F91&lt;Paramètres!$B$6),"En retard",IF(AND(K91&lt;&gt;"",L91&lt;&gt;"Terminé"),"Dépendance ouverte",""))))))</f>
        <v/>
      </c>
    </row>
    <row r="92" ht="32" customHeight="1">
      <c r="A92" s="14" t="n"/>
      <c r="B92" s="15" t="n"/>
      <c r="C92" s="15" t="n"/>
      <c r="D92" s="15" t="n"/>
      <c r="E92" s="30" t="n"/>
      <c r="F92" s="30" t="n"/>
      <c r="G92" s="17">
        <f>IF(OR(E92="",F92=""),"",F92-E92+1)</f>
        <v/>
      </c>
      <c r="H92" s="18" t="n"/>
      <c r="I92" s="18" t="n"/>
      <c r="J92" s="19" t="n"/>
      <c r="K92" s="14" t="n"/>
      <c r="L92" s="20">
        <f>IF(K92="","",IFERROR(_xlfn.XLOOKUP(K92,'Planning'!$A$4:$A$113,'Planning'!$I$4:$I$113),"ID introuvable"))</f>
        <v/>
      </c>
      <c r="M92" s="30" t="n"/>
      <c r="N92" s="17">
        <f>IF(F92="","",F92-Paramètres!$B$6)</f>
        <v/>
      </c>
      <c r="O92" s="18" t="n"/>
      <c r="P92" s="15" t="n"/>
      <c r="Q92" s="20">
        <f>IF(C92="","",IF(AND(E92&lt;&gt;"",F92&lt;&gt;"",F92&lt;E92),"Dates incohérentes",IF(COUNTIF('Planning'!$A$4:$A$113,A92)&gt;1,"ID en doublon",IF(L92="ID introuvable","Dépendance inconnue",IF(AND(I92&lt;&gt;"Terminé",I92&lt;&gt;"Annulé",F92&lt;&gt;"",F92&lt;Paramètres!$B$6),"En retard",IF(AND(K92&lt;&gt;"",L92&lt;&gt;"Terminé"),"Dépendance ouverte",""))))))</f>
        <v/>
      </c>
    </row>
    <row r="93" ht="32" customHeight="1">
      <c r="A93" s="14" t="n"/>
      <c r="B93" s="15" t="n"/>
      <c r="C93" s="15" t="n"/>
      <c r="D93" s="15" t="n"/>
      <c r="E93" s="30" t="n"/>
      <c r="F93" s="30" t="n"/>
      <c r="G93" s="21">
        <f>IF(OR(E93="",F93=""),"",F93-E93+1)</f>
        <v/>
      </c>
      <c r="H93" s="18" t="n"/>
      <c r="I93" s="18" t="n"/>
      <c r="J93" s="19" t="n"/>
      <c r="K93" s="14" t="n"/>
      <c r="L93" s="22">
        <f>IF(K93="","",IFERROR(_xlfn.XLOOKUP(K93,'Planning'!$A$4:$A$113,'Planning'!$I$4:$I$113),"ID introuvable"))</f>
        <v/>
      </c>
      <c r="M93" s="30" t="n"/>
      <c r="N93" s="21">
        <f>IF(F93="","",F93-Paramètres!$B$6)</f>
        <v/>
      </c>
      <c r="O93" s="18" t="n"/>
      <c r="P93" s="15" t="n"/>
      <c r="Q93" s="22">
        <f>IF(C93="","",IF(AND(E93&lt;&gt;"",F93&lt;&gt;"",F93&lt;E93),"Dates incohérentes",IF(COUNTIF('Planning'!$A$4:$A$113,A93)&gt;1,"ID en doublon",IF(L93="ID introuvable","Dépendance inconnue",IF(AND(I93&lt;&gt;"Terminé",I93&lt;&gt;"Annulé",F93&lt;&gt;"",F93&lt;Paramètres!$B$6),"En retard",IF(AND(K93&lt;&gt;"",L93&lt;&gt;"Terminé"),"Dépendance ouverte",""))))))</f>
        <v/>
      </c>
    </row>
    <row r="94" ht="32" customHeight="1">
      <c r="A94" s="14" t="n"/>
      <c r="B94" s="15" t="n"/>
      <c r="C94" s="15" t="n"/>
      <c r="D94" s="15" t="n"/>
      <c r="E94" s="30" t="n"/>
      <c r="F94" s="30" t="n"/>
      <c r="G94" s="17">
        <f>IF(OR(E94="",F94=""),"",F94-E94+1)</f>
        <v/>
      </c>
      <c r="H94" s="18" t="n"/>
      <c r="I94" s="18" t="n"/>
      <c r="J94" s="19" t="n"/>
      <c r="K94" s="14" t="n"/>
      <c r="L94" s="20">
        <f>IF(K94="","",IFERROR(_xlfn.XLOOKUP(K94,'Planning'!$A$4:$A$113,'Planning'!$I$4:$I$113),"ID introuvable"))</f>
        <v/>
      </c>
      <c r="M94" s="30" t="n"/>
      <c r="N94" s="17">
        <f>IF(F94="","",F94-Paramètres!$B$6)</f>
        <v/>
      </c>
      <c r="O94" s="18" t="n"/>
      <c r="P94" s="15" t="n"/>
      <c r="Q94" s="20">
        <f>IF(C94="","",IF(AND(E94&lt;&gt;"",F94&lt;&gt;"",F94&lt;E94),"Dates incohérentes",IF(COUNTIF('Planning'!$A$4:$A$113,A94)&gt;1,"ID en doublon",IF(L94="ID introuvable","Dépendance inconnue",IF(AND(I94&lt;&gt;"Terminé",I94&lt;&gt;"Annulé",F94&lt;&gt;"",F94&lt;Paramètres!$B$6),"En retard",IF(AND(K94&lt;&gt;"",L94&lt;&gt;"Terminé"),"Dépendance ouverte",""))))))</f>
        <v/>
      </c>
    </row>
    <row r="95" ht="32" customHeight="1">
      <c r="A95" s="14" t="n"/>
      <c r="B95" s="15" t="n"/>
      <c r="C95" s="15" t="n"/>
      <c r="D95" s="15" t="n"/>
      <c r="E95" s="30" t="n"/>
      <c r="F95" s="30" t="n"/>
      <c r="G95" s="21">
        <f>IF(OR(E95="",F95=""),"",F95-E95+1)</f>
        <v/>
      </c>
      <c r="H95" s="18" t="n"/>
      <c r="I95" s="18" t="n"/>
      <c r="J95" s="19" t="n"/>
      <c r="K95" s="14" t="n"/>
      <c r="L95" s="22">
        <f>IF(K95="","",IFERROR(_xlfn.XLOOKUP(K95,'Planning'!$A$4:$A$113,'Planning'!$I$4:$I$113),"ID introuvable"))</f>
        <v/>
      </c>
      <c r="M95" s="30" t="n"/>
      <c r="N95" s="21">
        <f>IF(F95="","",F95-Paramètres!$B$6)</f>
        <v/>
      </c>
      <c r="O95" s="18" t="n"/>
      <c r="P95" s="15" t="n"/>
      <c r="Q95" s="22">
        <f>IF(C95="","",IF(AND(E95&lt;&gt;"",F95&lt;&gt;"",F95&lt;E95),"Dates incohérentes",IF(COUNTIF('Planning'!$A$4:$A$113,A95)&gt;1,"ID en doublon",IF(L95="ID introuvable","Dépendance inconnue",IF(AND(I95&lt;&gt;"Terminé",I95&lt;&gt;"Annulé",F95&lt;&gt;"",F95&lt;Paramètres!$B$6),"En retard",IF(AND(K95&lt;&gt;"",L95&lt;&gt;"Terminé"),"Dépendance ouverte",""))))))</f>
        <v/>
      </c>
    </row>
    <row r="96" ht="32" customHeight="1">
      <c r="A96" s="14" t="n"/>
      <c r="B96" s="15" t="n"/>
      <c r="C96" s="15" t="n"/>
      <c r="D96" s="15" t="n"/>
      <c r="E96" s="30" t="n"/>
      <c r="F96" s="30" t="n"/>
      <c r="G96" s="17">
        <f>IF(OR(E96="",F96=""),"",F96-E96+1)</f>
        <v/>
      </c>
      <c r="H96" s="18" t="n"/>
      <c r="I96" s="18" t="n"/>
      <c r="J96" s="19" t="n"/>
      <c r="K96" s="14" t="n"/>
      <c r="L96" s="20">
        <f>IF(K96="","",IFERROR(_xlfn.XLOOKUP(K96,'Planning'!$A$4:$A$113,'Planning'!$I$4:$I$113),"ID introuvable"))</f>
        <v/>
      </c>
      <c r="M96" s="30" t="n"/>
      <c r="N96" s="17">
        <f>IF(F96="","",F96-Paramètres!$B$6)</f>
        <v/>
      </c>
      <c r="O96" s="18" t="n"/>
      <c r="P96" s="15" t="n"/>
      <c r="Q96" s="20">
        <f>IF(C96="","",IF(AND(E96&lt;&gt;"",F96&lt;&gt;"",F96&lt;E96),"Dates incohérentes",IF(COUNTIF('Planning'!$A$4:$A$113,A96)&gt;1,"ID en doublon",IF(L96="ID introuvable","Dépendance inconnue",IF(AND(I96&lt;&gt;"Terminé",I96&lt;&gt;"Annulé",F96&lt;&gt;"",F96&lt;Paramètres!$B$6),"En retard",IF(AND(K96&lt;&gt;"",L96&lt;&gt;"Terminé"),"Dépendance ouverte",""))))))</f>
        <v/>
      </c>
    </row>
    <row r="97" ht="32" customHeight="1">
      <c r="A97" s="14" t="n"/>
      <c r="B97" s="15" t="n"/>
      <c r="C97" s="15" t="n"/>
      <c r="D97" s="15" t="n"/>
      <c r="E97" s="30" t="n"/>
      <c r="F97" s="30" t="n"/>
      <c r="G97" s="21">
        <f>IF(OR(E97="",F97=""),"",F97-E97+1)</f>
        <v/>
      </c>
      <c r="H97" s="18" t="n"/>
      <c r="I97" s="18" t="n"/>
      <c r="J97" s="19" t="n"/>
      <c r="K97" s="14" t="n"/>
      <c r="L97" s="22">
        <f>IF(K97="","",IFERROR(_xlfn.XLOOKUP(K97,'Planning'!$A$4:$A$113,'Planning'!$I$4:$I$113),"ID introuvable"))</f>
        <v/>
      </c>
      <c r="M97" s="30" t="n"/>
      <c r="N97" s="21">
        <f>IF(F97="","",F97-Paramètres!$B$6)</f>
        <v/>
      </c>
      <c r="O97" s="18" t="n"/>
      <c r="P97" s="15" t="n"/>
      <c r="Q97" s="22">
        <f>IF(C97="","",IF(AND(E97&lt;&gt;"",F97&lt;&gt;"",F97&lt;E97),"Dates incohérentes",IF(COUNTIF('Planning'!$A$4:$A$113,A97)&gt;1,"ID en doublon",IF(L97="ID introuvable","Dépendance inconnue",IF(AND(I97&lt;&gt;"Terminé",I97&lt;&gt;"Annulé",F97&lt;&gt;"",F97&lt;Paramètres!$B$6),"En retard",IF(AND(K97&lt;&gt;"",L97&lt;&gt;"Terminé"),"Dépendance ouverte",""))))))</f>
        <v/>
      </c>
    </row>
    <row r="98" ht="32" customHeight="1">
      <c r="A98" s="14" t="n"/>
      <c r="B98" s="15" t="n"/>
      <c r="C98" s="15" t="n"/>
      <c r="D98" s="15" t="n"/>
      <c r="E98" s="30" t="n"/>
      <c r="F98" s="30" t="n"/>
      <c r="G98" s="17">
        <f>IF(OR(E98="",F98=""),"",F98-E98+1)</f>
        <v/>
      </c>
      <c r="H98" s="18" t="n"/>
      <c r="I98" s="18" t="n"/>
      <c r="J98" s="19" t="n"/>
      <c r="K98" s="14" t="n"/>
      <c r="L98" s="20">
        <f>IF(K98="","",IFERROR(_xlfn.XLOOKUP(K98,'Planning'!$A$4:$A$113,'Planning'!$I$4:$I$113),"ID introuvable"))</f>
        <v/>
      </c>
      <c r="M98" s="30" t="n"/>
      <c r="N98" s="17">
        <f>IF(F98="","",F98-Paramètres!$B$6)</f>
        <v/>
      </c>
      <c r="O98" s="18" t="n"/>
      <c r="P98" s="15" t="n"/>
      <c r="Q98" s="20">
        <f>IF(C98="","",IF(AND(E98&lt;&gt;"",F98&lt;&gt;"",F98&lt;E98),"Dates incohérentes",IF(COUNTIF('Planning'!$A$4:$A$113,A98)&gt;1,"ID en doublon",IF(L98="ID introuvable","Dépendance inconnue",IF(AND(I98&lt;&gt;"Terminé",I98&lt;&gt;"Annulé",F98&lt;&gt;"",F98&lt;Paramètres!$B$6),"En retard",IF(AND(K98&lt;&gt;"",L98&lt;&gt;"Terminé"),"Dépendance ouverte",""))))))</f>
        <v/>
      </c>
    </row>
    <row r="99" ht="32" customHeight="1">
      <c r="A99" s="14" t="n"/>
      <c r="B99" s="15" t="n"/>
      <c r="C99" s="15" t="n"/>
      <c r="D99" s="15" t="n"/>
      <c r="E99" s="30" t="n"/>
      <c r="F99" s="30" t="n"/>
      <c r="G99" s="21">
        <f>IF(OR(E99="",F99=""),"",F99-E99+1)</f>
        <v/>
      </c>
      <c r="H99" s="18" t="n"/>
      <c r="I99" s="18" t="n"/>
      <c r="J99" s="19" t="n"/>
      <c r="K99" s="14" t="n"/>
      <c r="L99" s="22">
        <f>IF(K99="","",IFERROR(_xlfn.XLOOKUP(K99,'Planning'!$A$4:$A$113,'Planning'!$I$4:$I$113),"ID introuvable"))</f>
        <v/>
      </c>
      <c r="M99" s="30" t="n"/>
      <c r="N99" s="21">
        <f>IF(F99="","",F99-Paramètres!$B$6)</f>
        <v/>
      </c>
      <c r="O99" s="18" t="n"/>
      <c r="P99" s="15" t="n"/>
      <c r="Q99" s="22">
        <f>IF(C99="","",IF(AND(E99&lt;&gt;"",F99&lt;&gt;"",F99&lt;E99),"Dates incohérentes",IF(COUNTIF('Planning'!$A$4:$A$113,A99)&gt;1,"ID en doublon",IF(L99="ID introuvable","Dépendance inconnue",IF(AND(I99&lt;&gt;"Terminé",I99&lt;&gt;"Annulé",F99&lt;&gt;"",F99&lt;Paramètres!$B$6),"En retard",IF(AND(K99&lt;&gt;"",L99&lt;&gt;"Terminé"),"Dépendance ouverte",""))))))</f>
        <v/>
      </c>
    </row>
    <row r="100" ht="32" customHeight="1">
      <c r="A100" s="14" t="n"/>
      <c r="B100" s="15" t="n"/>
      <c r="C100" s="15" t="n"/>
      <c r="D100" s="15" t="n"/>
      <c r="E100" s="30" t="n"/>
      <c r="F100" s="30" t="n"/>
      <c r="G100" s="17">
        <f>IF(OR(E100="",F100=""),"",F100-E100+1)</f>
        <v/>
      </c>
      <c r="H100" s="18" t="n"/>
      <c r="I100" s="18" t="n"/>
      <c r="J100" s="19" t="n"/>
      <c r="K100" s="14" t="n"/>
      <c r="L100" s="20">
        <f>IF(K100="","",IFERROR(_xlfn.XLOOKUP(K100,'Planning'!$A$4:$A$113,'Planning'!$I$4:$I$113),"ID introuvable"))</f>
        <v/>
      </c>
      <c r="M100" s="30" t="n"/>
      <c r="N100" s="17">
        <f>IF(F100="","",F100-Paramètres!$B$6)</f>
        <v/>
      </c>
      <c r="O100" s="18" t="n"/>
      <c r="P100" s="15" t="n"/>
      <c r="Q100" s="20">
        <f>IF(C100="","",IF(AND(E100&lt;&gt;"",F100&lt;&gt;"",F100&lt;E100),"Dates incohérentes",IF(COUNTIF('Planning'!$A$4:$A$113,A100)&gt;1,"ID en doublon",IF(L100="ID introuvable","Dépendance inconnue",IF(AND(I100&lt;&gt;"Terminé",I100&lt;&gt;"Annulé",F100&lt;&gt;"",F100&lt;Paramètres!$B$6),"En retard",IF(AND(K100&lt;&gt;"",L100&lt;&gt;"Terminé"),"Dépendance ouverte",""))))))</f>
        <v/>
      </c>
    </row>
    <row r="101" ht="32" customHeight="1">
      <c r="A101" s="14" t="n"/>
      <c r="B101" s="15" t="n"/>
      <c r="C101" s="15" t="n"/>
      <c r="D101" s="15" t="n"/>
      <c r="E101" s="30" t="n"/>
      <c r="F101" s="30" t="n"/>
      <c r="G101" s="21">
        <f>IF(OR(E101="",F101=""),"",F101-E101+1)</f>
        <v/>
      </c>
      <c r="H101" s="18" t="n"/>
      <c r="I101" s="18" t="n"/>
      <c r="J101" s="19" t="n"/>
      <c r="K101" s="14" t="n"/>
      <c r="L101" s="22">
        <f>IF(K101="","",IFERROR(_xlfn.XLOOKUP(K101,'Planning'!$A$4:$A$113,'Planning'!$I$4:$I$113),"ID introuvable"))</f>
        <v/>
      </c>
      <c r="M101" s="30" t="n"/>
      <c r="N101" s="21">
        <f>IF(F101="","",F101-Paramètres!$B$6)</f>
        <v/>
      </c>
      <c r="O101" s="18" t="n"/>
      <c r="P101" s="15" t="n"/>
      <c r="Q101" s="22">
        <f>IF(C101="","",IF(AND(E101&lt;&gt;"",F101&lt;&gt;"",F101&lt;E101),"Dates incohérentes",IF(COUNTIF('Planning'!$A$4:$A$113,A101)&gt;1,"ID en doublon",IF(L101="ID introuvable","Dépendance inconnue",IF(AND(I101&lt;&gt;"Terminé",I101&lt;&gt;"Annulé",F101&lt;&gt;"",F101&lt;Paramètres!$B$6),"En retard",IF(AND(K101&lt;&gt;"",L101&lt;&gt;"Terminé"),"Dépendance ouverte",""))))))</f>
        <v/>
      </c>
    </row>
    <row r="102" ht="32" customHeight="1">
      <c r="A102" s="14" t="n"/>
      <c r="B102" s="15" t="n"/>
      <c r="C102" s="15" t="n"/>
      <c r="D102" s="15" t="n"/>
      <c r="E102" s="30" t="n"/>
      <c r="F102" s="30" t="n"/>
      <c r="G102" s="17">
        <f>IF(OR(E102="",F102=""),"",F102-E102+1)</f>
        <v/>
      </c>
      <c r="H102" s="18" t="n"/>
      <c r="I102" s="18" t="n"/>
      <c r="J102" s="19" t="n"/>
      <c r="K102" s="14" t="n"/>
      <c r="L102" s="20">
        <f>IF(K102="","",IFERROR(_xlfn.XLOOKUP(K102,'Planning'!$A$4:$A$113,'Planning'!$I$4:$I$113),"ID introuvable"))</f>
        <v/>
      </c>
      <c r="M102" s="30" t="n"/>
      <c r="N102" s="17">
        <f>IF(F102="","",F102-Paramètres!$B$6)</f>
        <v/>
      </c>
      <c r="O102" s="18" t="n"/>
      <c r="P102" s="15" t="n"/>
      <c r="Q102" s="20">
        <f>IF(C102="","",IF(AND(E102&lt;&gt;"",F102&lt;&gt;"",F102&lt;E102),"Dates incohérentes",IF(COUNTIF('Planning'!$A$4:$A$113,A102)&gt;1,"ID en doublon",IF(L102="ID introuvable","Dépendance inconnue",IF(AND(I102&lt;&gt;"Terminé",I102&lt;&gt;"Annulé",F102&lt;&gt;"",F102&lt;Paramètres!$B$6),"En retard",IF(AND(K102&lt;&gt;"",L102&lt;&gt;"Terminé"),"Dépendance ouverte",""))))))</f>
        <v/>
      </c>
    </row>
    <row r="103" ht="32" customHeight="1">
      <c r="A103" s="14" t="n"/>
      <c r="B103" s="15" t="n"/>
      <c r="C103" s="15" t="n"/>
      <c r="D103" s="15" t="n"/>
      <c r="E103" s="30" t="n"/>
      <c r="F103" s="30" t="n"/>
      <c r="G103" s="21">
        <f>IF(OR(E103="",F103=""),"",F103-E103+1)</f>
        <v/>
      </c>
      <c r="H103" s="18" t="n"/>
      <c r="I103" s="18" t="n"/>
      <c r="J103" s="19" t="n"/>
      <c r="K103" s="14" t="n"/>
      <c r="L103" s="22">
        <f>IF(K103="","",IFERROR(_xlfn.XLOOKUP(K103,'Planning'!$A$4:$A$113,'Planning'!$I$4:$I$113),"ID introuvable"))</f>
        <v/>
      </c>
      <c r="M103" s="30" t="n"/>
      <c r="N103" s="21">
        <f>IF(F103="","",F103-Paramètres!$B$6)</f>
        <v/>
      </c>
      <c r="O103" s="18" t="n"/>
      <c r="P103" s="15" t="n"/>
      <c r="Q103" s="22">
        <f>IF(C103="","",IF(AND(E103&lt;&gt;"",F103&lt;&gt;"",F103&lt;E103),"Dates incohérentes",IF(COUNTIF('Planning'!$A$4:$A$113,A103)&gt;1,"ID en doublon",IF(L103="ID introuvable","Dépendance inconnue",IF(AND(I103&lt;&gt;"Terminé",I103&lt;&gt;"Annulé",F103&lt;&gt;"",F103&lt;Paramètres!$B$6),"En retard",IF(AND(K103&lt;&gt;"",L103&lt;&gt;"Terminé"),"Dépendance ouverte",""))))))</f>
        <v/>
      </c>
    </row>
    <row r="104" ht="32" customHeight="1">
      <c r="A104" s="14" t="n"/>
      <c r="B104" s="15" t="n"/>
      <c r="C104" s="15" t="n"/>
      <c r="D104" s="15" t="n"/>
      <c r="E104" s="30" t="n"/>
      <c r="F104" s="30" t="n"/>
      <c r="G104" s="17">
        <f>IF(OR(E104="",F104=""),"",F104-E104+1)</f>
        <v/>
      </c>
      <c r="H104" s="18" t="n"/>
      <c r="I104" s="18" t="n"/>
      <c r="J104" s="19" t="n"/>
      <c r="K104" s="14" t="n"/>
      <c r="L104" s="20">
        <f>IF(K104="","",IFERROR(_xlfn.XLOOKUP(K104,'Planning'!$A$4:$A$113,'Planning'!$I$4:$I$113),"ID introuvable"))</f>
        <v/>
      </c>
      <c r="M104" s="30" t="n"/>
      <c r="N104" s="17">
        <f>IF(F104="","",F104-Paramètres!$B$6)</f>
        <v/>
      </c>
      <c r="O104" s="18" t="n"/>
      <c r="P104" s="15" t="n"/>
      <c r="Q104" s="20">
        <f>IF(C104="","",IF(AND(E104&lt;&gt;"",F104&lt;&gt;"",F104&lt;E104),"Dates incohérentes",IF(COUNTIF('Planning'!$A$4:$A$113,A104)&gt;1,"ID en doublon",IF(L104="ID introuvable","Dépendance inconnue",IF(AND(I104&lt;&gt;"Terminé",I104&lt;&gt;"Annulé",F104&lt;&gt;"",F104&lt;Paramètres!$B$6),"En retard",IF(AND(K104&lt;&gt;"",L104&lt;&gt;"Terminé"),"Dépendance ouverte",""))))))</f>
        <v/>
      </c>
    </row>
    <row r="105" ht="32" customHeight="1">
      <c r="A105" s="14" t="n"/>
      <c r="B105" s="15" t="n"/>
      <c r="C105" s="15" t="n"/>
      <c r="D105" s="15" t="n"/>
      <c r="E105" s="30" t="n"/>
      <c r="F105" s="30" t="n"/>
      <c r="G105" s="21">
        <f>IF(OR(E105="",F105=""),"",F105-E105+1)</f>
        <v/>
      </c>
      <c r="H105" s="18" t="n"/>
      <c r="I105" s="18" t="n"/>
      <c r="J105" s="19" t="n"/>
      <c r="K105" s="14" t="n"/>
      <c r="L105" s="22">
        <f>IF(K105="","",IFERROR(_xlfn.XLOOKUP(K105,'Planning'!$A$4:$A$113,'Planning'!$I$4:$I$113),"ID introuvable"))</f>
        <v/>
      </c>
      <c r="M105" s="30" t="n"/>
      <c r="N105" s="21">
        <f>IF(F105="","",F105-Paramètres!$B$6)</f>
        <v/>
      </c>
      <c r="O105" s="18" t="n"/>
      <c r="P105" s="15" t="n"/>
      <c r="Q105" s="22">
        <f>IF(C105="","",IF(AND(E105&lt;&gt;"",F105&lt;&gt;"",F105&lt;E105),"Dates incohérentes",IF(COUNTIF('Planning'!$A$4:$A$113,A105)&gt;1,"ID en doublon",IF(L105="ID introuvable","Dépendance inconnue",IF(AND(I105&lt;&gt;"Terminé",I105&lt;&gt;"Annulé",F105&lt;&gt;"",F105&lt;Paramètres!$B$6),"En retard",IF(AND(K105&lt;&gt;"",L105&lt;&gt;"Terminé"),"Dépendance ouverte",""))))))</f>
        <v/>
      </c>
    </row>
    <row r="106" ht="32" customHeight="1">
      <c r="A106" s="14" t="n"/>
      <c r="B106" s="15" t="n"/>
      <c r="C106" s="15" t="n"/>
      <c r="D106" s="15" t="n"/>
      <c r="E106" s="30" t="n"/>
      <c r="F106" s="30" t="n"/>
      <c r="G106" s="17">
        <f>IF(OR(E106="",F106=""),"",F106-E106+1)</f>
        <v/>
      </c>
      <c r="H106" s="18" t="n"/>
      <c r="I106" s="18" t="n"/>
      <c r="J106" s="19" t="n"/>
      <c r="K106" s="14" t="n"/>
      <c r="L106" s="20">
        <f>IF(K106="","",IFERROR(_xlfn.XLOOKUP(K106,'Planning'!$A$4:$A$113,'Planning'!$I$4:$I$113),"ID introuvable"))</f>
        <v/>
      </c>
      <c r="M106" s="30" t="n"/>
      <c r="N106" s="17">
        <f>IF(F106="","",F106-Paramètres!$B$6)</f>
        <v/>
      </c>
      <c r="O106" s="18" t="n"/>
      <c r="P106" s="15" t="n"/>
      <c r="Q106" s="20">
        <f>IF(C106="","",IF(AND(E106&lt;&gt;"",F106&lt;&gt;"",F106&lt;E106),"Dates incohérentes",IF(COUNTIF('Planning'!$A$4:$A$113,A106)&gt;1,"ID en doublon",IF(L106="ID introuvable","Dépendance inconnue",IF(AND(I106&lt;&gt;"Terminé",I106&lt;&gt;"Annulé",F106&lt;&gt;"",F106&lt;Paramètres!$B$6),"En retard",IF(AND(K106&lt;&gt;"",L106&lt;&gt;"Terminé"),"Dépendance ouverte",""))))))</f>
        <v/>
      </c>
    </row>
    <row r="107" ht="32" customHeight="1">
      <c r="A107" s="14" t="n"/>
      <c r="B107" s="15" t="n"/>
      <c r="C107" s="15" t="n"/>
      <c r="D107" s="15" t="n"/>
      <c r="E107" s="30" t="n"/>
      <c r="F107" s="30" t="n"/>
      <c r="G107" s="21">
        <f>IF(OR(E107="",F107=""),"",F107-E107+1)</f>
        <v/>
      </c>
      <c r="H107" s="18" t="n"/>
      <c r="I107" s="18" t="n"/>
      <c r="J107" s="19" t="n"/>
      <c r="K107" s="14" t="n"/>
      <c r="L107" s="22">
        <f>IF(K107="","",IFERROR(_xlfn.XLOOKUP(K107,'Planning'!$A$4:$A$113,'Planning'!$I$4:$I$113),"ID introuvable"))</f>
        <v/>
      </c>
      <c r="M107" s="30" t="n"/>
      <c r="N107" s="21">
        <f>IF(F107="","",F107-Paramètres!$B$6)</f>
        <v/>
      </c>
      <c r="O107" s="18" t="n"/>
      <c r="P107" s="15" t="n"/>
      <c r="Q107" s="22">
        <f>IF(C107="","",IF(AND(E107&lt;&gt;"",F107&lt;&gt;"",F107&lt;E107),"Dates incohérentes",IF(COUNTIF('Planning'!$A$4:$A$113,A107)&gt;1,"ID en doublon",IF(L107="ID introuvable","Dépendance inconnue",IF(AND(I107&lt;&gt;"Terminé",I107&lt;&gt;"Annulé",F107&lt;&gt;"",F107&lt;Paramètres!$B$6),"En retard",IF(AND(K107&lt;&gt;"",L107&lt;&gt;"Terminé"),"Dépendance ouverte",""))))))</f>
        <v/>
      </c>
    </row>
    <row r="108" ht="32" customHeight="1">
      <c r="A108" s="14" t="n"/>
      <c r="B108" s="15" t="n"/>
      <c r="C108" s="15" t="n"/>
      <c r="D108" s="15" t="n"/>
      <c r="E108" s="30" t="n"/>
      <c r="F108" s="30" t="n"/>
      <c r="G108" s="17">
        <f>IF(OR(E108="",F108=""),"",F108-E108+1)</f>
        <v/>
      </c>
      <c r="H108" s="18" t="n"/>
      <c r="I108" s="18" t="n"/>
      <c r="J108" s="19" t="n"/>
      <c r="K108" s="14" t="n"/>
      <c r="L108" s="20">
        <f>IF(K108="","",IFERROR(_xlfn.XLOOKUP(K108,'Planning'!$A$4:$A$113,'Planning'!$I$4:$I$113),"ID introuvable"))</f>
        <v/>
      </c>
      <c r="M108" s="30" t="n"/>
      <c r="N108" s="17">
        <f>IF(F108="","",F108-Paramètres!$B$6)</f>
        <v/>
      </c>
      <c r="O108" s="18" t="n"/>
      <c r="P108" s="15" t="n"/>
      <c r="Q108" s="20">
        <f>IF(C108="","",IF(AND(E108&lt;&gt;"",F108&lt;&gt;"",F108&lt;E108),"Dates incohérentes",IF(COUNTIF('Planning'!$A$4:$A$113,A108)&gt;1,"ID en doublon",IF(L108="ID introuvable","Dépendance inconnue",IF(AND(I108&lt;&gt;"Terminé",I108&lt;&gt;"Annulé",F108&lt;&gt;"",F108&lt;Paramètres!$B$6),"En retard",IF(AND(K108&lt;&gt;"",L108&lt;&gt;"Terminé"),"Dépendance ouverte",""))))))</f>
        <v/>
      </c>
    </row>
    <row r="109" ht="32" customHeight="1">
      <c r="A109" s="14" t="n"/>
      <c r="B109" s="15" t="n"/>
      <c r="C109" s="15" t="n"/>
      <c r="D109" s="15" t="n"/>
      <c r="E109" s="30" t="n"/>
      <c r="F109" s="30" t="n"/>
      <c r="G109" s="21">
        <f>IF(OR(E109="",F109=""),"",F109-E109+1)</f>
        <v/>
      </c>
      <c r="H109" s="18" t="n"/>
      <c r="I109" s="18" t="n"/>
      <c r="J109" s="19" t="n"/>
      <c r="K109" s="14" t="n"/>
      <c r="L109" s="22">
        <f>IF(K109="","",IFERROR(_xlfn.XLOOKUP(K109,'Planning'!$A$4:$A$113,'Planning'!$I$4:$I$113),"ID introuvable"))</f>
        <v/>
      </c>
      <c r="M109" s="30" t="n"/>
      <c r="N109" s="21">
        <f>IF(F109="","",F109-Paramètres!$B$6)</f>
        <v/>
      </c>
      <c r="O109" s="18" t="n"/>
      <c r="P109" s="15" t="n"/>
      <c r="Q109" s="22">
        <f>IF(C109="","",IF(AND(E109&lt;&gt;"",F109&lt;&gt;"",F109&lt;E109),"Dates incohérentes",IF(COUNTIF('Planning'!$A$4:$A$113,A109)&gt;1,"ID en doublon",IF(L109="ID introuvable","Dépendance inconnue",IF(AND(I109&lt;&gt;"Terminé",I109&lt;&gt;"Annulé",F109&lt;&gt;"",F109&lt;Paramètres!$B$6),"En retard",IF(AND(K109&lt;&gt;"",L109&lt;&gt;"Terminé"),"Dépendance ouverte",""))))))</f>
        <v/>
      </c>
    </row>
    <row r="110" ht="32" customHeight="1">
      <c r="A110" s="14" t="n"/>
      <c r="B110" s="15" t="n"/>
      <c r="C110" s="15" t="n"/>
      <c r="D110" s="15" t="n"/>
      <c r="E110" s="30" t="n"/>
      <c r="F110" s="30" t="n"/>
      <c r="G110" s="17">
        <f>IF(OR(E110="",F110=""),"",F110-E110+1)</f>
        <v/>
      </c>
      <c r="H110" s="18" t="n"/>
      <c r="I110" s="18" t="n"/>
      <c r="J110" s="19" t="n"/>
      <c r="K110" s="14" t="n"/>
      <c r="L110" s="20">
        <f>IF(K110="","",IFERROR(_xlfn.XLOOKUP(K110,'Planning'!$A$4:$A$113,'Planning'!$I$4:$I$113),"ID introuvable"))</f>
        <v/>
      </c>
      <c r="M110" s="30" t="n"/>
      <c r="N110" s="17">
        <f>IF(F110="","",F110-Paramètres!$B$6)</f>
        <v/>
      </c>
      <c r="O110" s="18" t="n"/>
      <c r="P110" s="15" t="n"/>
      <c r="Q110" s="20">
        <f>IF(C110="","",IF(AND(E110&lt;&gt;"",F110&lt;&gt;"",F110&lt;E110),"Dates incohérentes",IF(COUNTIF('Planning'!$A$4:$A$113,A110)&gt;1,"ID en doublon",IF(L110="ID introuvable","Dépendance inconnue",IF(AND(I110&lt;&gt;"Terminé",I110&lt;&gt;"Annulé",F110&lt;&gt;"",F110&lt;Paramètres!$B$6),"En retard",IF(AND(K110&lt;&gt;"",L110&lt;&gt;"Terminé"),"Dépendance ouverte",""))))))</f>
        <v/>
      </c>
    </row>
    <row r="111" ht="32" customHeight="1">
      <c r="A111" s="14" t="n"/>
      <c r="B111" s="15" t="n"/>
      <c r="C111" s="15" t="n"/>
      <c r="D111" s="15" t="n"/>
      <c r="E111" s="30" t="n"/>
      <c r="F111" s="30" t="n"/>
      <c r="G111" s="21">
        <f>IF(OR(E111="",F111=""),"",F111-E111+1)</f>
        <v/>
      </c>
      <c r="H111" s="18" t="n"/>
      <c r="I111" s="18" t="n"/>
      <c r="J111" s="19" t="n"/>
      <c r="K111" s="14" t="n"/>
      <c r="L111" s="22">
        <f>IF(K111="","",IFERROR(_xlfn.XLOOKUP(K111,'Planning'!$A$4:$A$113,'Planning'!$I$4:$I$113),"ID introuvable"))</f>
        <v/>
      </c>
      <c r="M111" s="30" t="n"/>
      <c r="N111" s="21">
        <f>IF(F111="","",F111-Paramètres!$B$6)</f>
        <v/>
      </c>
      <c r="O111" s="18" t="n"/>
      <c r="P111" s="15" t="n"/>
      <c r="Q111" s="22">
        <f>IF(C111="","",IF(AND(E111&lt;&gt;"",F111&lt;&gt;"",F111&lt;E111),"Dates incohérentes",IF(COUNTIF('Planning'!$A$4:$A$113,A111)&gt;1,"ID en doublon",IF(L111="ID introuvable","Dépendance inconnue",IF(AND(I111&lt;&gt;"Terminé",I111&lt;&gt;"Annulé",F111&lt;&gt;"",F111&lt;Paramètres!$B$6),"En retard",IF(AND(K111&lt;&gt;"",L111&lt;&gt;"Terminé"),"Dépendance ouverte",""))))))</f>
        <v/>
      </c>
    </row>
    <row r="112" ht="32" customHeight="1">
      <c r="A112" s="14" t="n"/>
      <c r="B112" s="15" t="n"/>
      <c r="C112" s="15" t="n"/>
      <c r="D112" s="15" t="n"/>
      <c r="E112" s="30" t="n"/>
      <c r="F112" s="30" t="n"/>
      <c r="G112" s="17">
        <f>IF(OR(E112="",F112=""),"",F112-E112+1)</f>
        <v/>
      </c>
      <c r="H112" s="18" t="n"/>
      <c r="I112" s="18" t="n"/>
      <c r="J112" s="19" t="n"/>
      <c r="K112" s="14" t="n"/>
      <c r="L112" s="20">
        <f>IF(K112="","",IFERROR(_xlfn.XLOOKUP(K112,'Planning'!$A$4:$A$113,'Planning'!$I$4:$I$113),"ID introuvable"))</f>
        <v/>
      </c>
      <c r="M112" s="30" t="n"/>
      <c r="N112" s="17">
        <f>IF(F112="","",F112-Paramètres!$B$6)</f>
        <v/>
      </c>
      <c r="O112" s="18" t="n"/>
      <c r="P112" s="15" t="n"/>
      <c r="Q112" s="20">
        <f>IF(C112="","",IF(AND(E112&lt;&gt;"",F112&lt;&gt;"",F112&lt;E112),"Dates incohérentes",IF(COUNTIF('Planning'!$A$4:$A$113,A112)&gt;1,"ID en doublon",IF(L112="ID introuvable","Dépendance inconnue",IF(AND(I112&lt;&gt;"Terminé",I112&lt;&gt;"Annulé",F112&lt;&gt;"",F112&lt;Paramètres!$B$6),"En retard",IF(AND(K112&lt;&gt;"",L112&lt;&gt;"Terminé"),"Dépendance ouverte",""))))))</f>
        <v/>
      </c>
    </row>
    <row r="113" ht="32" customHeight="1">
      <c r="A113" s="14" t="n"/>
      <c r="B113" s="15" t="n"/>
      <c r="C113" s="15" t="n"/>
      <c r="D113" s="15" t="n"/>
      <c r="E113" s="30" t="n"/>
      <c r="F113" s="30" t="n"/>
      <c r="G113" s="21">
        <f>IF(OR(E113="",F113=""),"",F113-E113+1)</f>
        <v/>
      </c>
      <c r="H113" s="18" t="n"/>
      <c r="I113" s="18" t="n"/>
      <c r="J113" s="19" t="n"/>
      <c r="K113" s="14" t="n"/>
      <c r="L113" s="22">
        <f>IF(K113="","",IFERROR(_xlfn.XLOOKUP(K113,'Planning'!$A$4:$A$113,'Planning'!$I$4:$I$113),"ID introuvable"))</f>
        <v/>
      </c>
      <c r="M113" s="30" t="n"/>
      <c r="N113" s="21">
        <f>IF(F113="","",F113-Paramètres!$B$6)</f>
        <v/>
      </c>
      <c r="O113" s="18" t="n"/>
      <c r="P113" s="15" t="n"/>
      <c r="Q113" s="22">
        <f>IF(C113="","",IF(AND(E113&lt;&gt;"",F113&lt;&gt;"",F113&lt;E113),"Dates incohérentes",IF(COUNTIF('Planning'!$A$4:$A$113,A113)&gt;1,"ID en doublon",IF(L113="ID introuvable","Dépendance inconnue",IF(AND(I113&lt;&gt;"Terminé",I113&lt;&gt;"Annulé",F113&lt;&gt;"",F113&lt;Paramètres!$B$6),"En retard",IF(AND(K113&lt;&gt;"",L113&lt;&gt;"Terminé"),"Dépendance ouverte",""))))))</f>
        <v/>
      </c>
    </row>
  </sheetData>
  <mergeCells count="1">
    <mergeCell ref="A1:Q1"/>
  </mergeCells>
  <conditionalFormatting sqref="A4:Q113">
    <cfRule type="expression" priority="1" dxfId="2" stopIfTrue="1">
      <formula>OR($Q4="En retard",$Q4="Dates incohérentes",$Q4="ID en doublon")</formula>
    </cfRule>
    <cfRule type="expression" priority="2" dxfId="1" stopIfTrue="1">
      <formula>OR($I4="Bloqué",$Q4="Dépendance ouverte",$Q4="Dépendance inconnue")</formula>
    </cfRule>
    <cfRule type="expression" priority="3" dxfId="0" stopIfTrue="1">
      <formula>AND($C4&lt;&gt;"",$I4="Terminé")</formula>
    </cfRule>
    <cfRule type="expression" priority="4" dxfId="4" stopIfTrue="1">
      <formula>AND($C4&lt;&gt;"",$I4="Annulé")</formula>
    </cfRule>
    <cfRule type="expression" priority="5" dxfId="3" stopIfTrue="1">
      <formula>AND($C4&lt;&gt;"",$I4&lt;&gt;"Terminé",$I4&lt;&gt;"Annulé",$F4&lt;&gt;"",$F4&gt;=INDIRECT("Paramètres!$B$6"),$F4&lt;=INDIRECT("Paramètres!$B$6")+7)</formula>
    </cfRule>
  </conditionalFormatting>
  <conditionalFormatting sqref="A4:A113">
    <cfRule type="expression" priority="6" dxfId="2" stopIfTrue="1">
      <formula>AND($C4&lt;&gt;"",$A4="")</formula>
    </cfRule>
  </conditionalFormatting>
  <dataValidations count="8">
    <dataValidation sqref="B4:B113" showDropDown="0" showInputMessage="1" showErrorMessage="1" allowBlank="0" errorTitle="Phase non valide" error="Choisissez une phase dans la liste modifiable de la feuille Paramètres." promptTitle="Phase" prompt="Sélectionnez une phase dans la liste." type="list">
      <formula1>INDIRECT("Paramètres!$D$4:$D$13")</formula1>
    </dataValidation>
    <dataValidation sqref="D4:D113" showDropDown="0" showInputMessage="1" showErrorMessage="1" allowBlank="0" errorTitle="Rôle non valide" error="Choisissez un rôle dans la liste modifiable de la feuille Paramètres." promptTitle="Responsable" prompt="Sélectionnez le rôle interne chargé de la tâche." type="list">
      <formula1>INDIRECT("Paramètres!$E$4:$E$13")</formula1>
    </dataValidation>
    <dataValidation sqref="H4:H113" showDropDown="0" showInputMessage="0" showErrorMessage="1" allowBlank="0" errorTitle="Priorité non valide" error="Choisissez une priorité dans la liste modifiable." type="list">
      <formula1>INDIRECT("Paramètres!$F$4:$F$13")</formula1>
    </dataValidation>
    <dataValidation sqref="I4:I113" showDropDown="0" showInputMessage="0" showErrorMessage="1" allowBlank="0" errorTitle="Statut non valide" error="Choisissez un statut dans la liste modifiable." type="list">
      <formula1>INDIRECT("Paramètres!$G$4:$G$13")</formula1>
    </dataValidation>
    <dataValidation sqref="O4:O113" showDropDown="0" showInputMessage="0" showErrorMessage="1" allowBlank="0" errorTitle="Valeur non valide" error="Choisissez Oui ou Non dans la liste modifiable." type="list">
      <formula1>INDIRECT("Paramètres!$H$4:$H$13")</formula1>
    </dataValidation>
    <dataValidation sqref="J4:J113" showDropDown="0" showInputMessage="1" showErrorMessage="1" allowBlank="0" errorTitle="Avancement non valide" error="Saisissez une valeur comprise entre 0 et 1." promptTitle="Avancement" prompt="Exemple : 0,5 correspond à 50 %." type="decimal" errorStyle="stop" operator="between">
      <formula1>0</formula1>
      <formula2>1</formula2>
    </dataValidation>
    <dataValidation sqref="E4:F113 M4:M113" showDropDown="0" showInputMessage="1" showErrorMessage="1" allowBlank="0" errorTitle="Date hors période" error="La date se situe hors de la période paramétrée. Vous pouvez confirmer si ce choix est intentionnel." promptTitle="Date du planning" prompt="La période autorisée est modifiable dans la feuille Paramètres." type="date" errorStyle="warning" operator="between">
      <formula1>INDIRECT("Paramètres!$B$7")</formula1>
      <formula2>INDIRECT("Paramètres!$B$8")</formula2>
    </dataValidation>
    <dataValidation sqref="A4:A113 C4:C113" showDropDown="0" showInputMessage="1" showErrorMessage="1" allowBlank="0" errorTitle="ID obligatoire" error="Renseignez un ID avant de saisir ou modifier une tâche." promptTitle="Identifiant de tâche" prompt="Chaque tâche renseignée doit disposer d’un ID." type="custom" errorStyle="stop">
      <formula1>OR($C4="",$A4&lt;&gt;"")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DF5149"/>
    <outlinePr summaryBelow="1" summaryRight="1"/>
    <pageSetUpPr fitToPage="1"/>
  </sheetPr>
  <dimension ref="A1:H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3" customWidth="1" min="3" max="3"/>
    <col width="18" customWidth="1" min="4" max="4"/>
    <col width="18" customWidth="1" min="5" max="5"/>
    <col width="16" customWidth="1" min="6" max="6"/>
    <col width="16" customWidth="1" min="7" max="7"/>
    <col width="14" customWidth="1" min="8" max="8"/>
  </cols>
  <sheetData>
    <row r="1" ht="28" customHeight="1">
      <c r="A1" s="1" t="inlineStr">
        <is>
          <t>Paramètres du planning événementiel</t>
        </is>
      </c>
      <c r="B1" s="26" t="n"/>
      <c r="C1" s="26" t="n"/>
      <c r="D1" s="26" t="n"/>
      <c r="E1" s="26" t="n"/>
      <c r="F1" s="26" t="n"/>
      <c r="G1" s="26" t="n"/>
      <c r="H1" s="27" t="n"/>
    </row>
    <row r="2">
      <c r="A2" s="11" t="inlineStr">
        <is>
          <t>Les cellules jaunes sont modifiables. Les listes alimentent les menus du planning.</t>
        </is>
      </c>
    </row>
    <row r="3" ht="22" customHeight="1">
      <c r="A3" s="5" t="inlineStr">
        <is>
          <t>Caractéristique</t>
        </is>
      </c>
      <c r="B3" s="5" t="inlineStr">
        <is>
          <t>Valeur modifiable</t>
        </is>
      </c>
      <c r="D3" s="5" t="inlineStr">
        <is>
          <t>Phases</t>
        </is>
      </c>
      <c r="E3" s="5" t="inlineStr">
        <is>
          <t>Rôles</t>
        </is>
      </c>
      <c r="F3" s="5" t="inlineStr">
        <is>
          <t>Priorités</t>
        </is>
      </c>
      <c r="G3" s="5" t="inlineStr">
        <is>
          <t>Statuts</t>
        </is>
      </c>
      <c r="H3" s="5" t="inlineStr">
        <is>
          <t>Oui / Non</t>
        </is>
      </c>
    </row>
    <row r="4" ht="22" customHeight="1">
      <c r="A4" s="6" t="inlineStr">
        <is>
          <t>Nom de l’événement</t>
        </is>
      </c>
      <c r="B4" s="23" t="inlineStr">
        <is>
          <t>Forum Démo Horizon 2026</t>
        </is>
      </c>
      <c r="D4" s="23" t="inlineStr">
        <is>
          <t>Cadrage</t>
        </is>
      </c>
      <c r="E4" s="23" t="inlineStr">
        <is>
          <t>Pilotage</t>
        </is>
      </c>
      <c r="F4" s="23" t="inlineStr">
        <is>
          <t>Basse</t>
        </is>
      </c>
      <c r="G4" s="23" t="inlineStr">
        <is>
          <t>À faire</t>
        </is>
      </c>
      <c r="H4" s="23" t="inlineStr">
        <is>
          <t>Oui</t>
        </is>
      </c>
    </row>
    <row r="5" ht="22" customHeight="1">
      <c r="A5" s="8" t="inlineStr">
        <is>
          <t>Date de l’événement</t>
        </is>
      </c>
      <c r="B5" s="30" t="n">
        <v>46310</v>
      </c>
      <c r="D5" s="23" t="inlineStr">
        <is>
          <t>Conception</t>
        </is>
      </c>
      <c r="E5" s="23" t="inlineStr">
        <is>
          <t>Contenu</t>
        </is>
      </c>
      <c r="F5" s="23" t="inlineStr">
        <is>
          <t>Normale</t>
        </is>
      </c>
      <c r="G5" s="23" t="inlineStr">
        <is>
          <t>En cours</t>
        </is>
      </c>
      <c r="H5" s="23" t="inlineStr">
        <is>
          <t>Non</t>
        </is>
      </c>
    </row>
    <row r="6" ht="22" customHeight="1">
      <c r="A6" s="6" t="inlineStr">
        <is>
          <t>Date de référence</t>
        </is>
      </c>
      <c r="B6" s="30" t="n">
        <v>46272</v>
      </c>
      <c r="D6" s="23" t="inlineStr">
        <is>
          <t>Préparation</t>
        </is>
      </c>
      <c r="E6" s="23" t="inlineStr">
        <is>
          <t>Logistique</t>
        </is>
      </c>
      <c r="F6" s="23" t="inlineStr">
        <is>
          <t>Haute</t>
        </is>
      </c>
      <c r="G6" s="23" t="inlineStr">
        <is>
          <t>Bloqué</t>
        </is>
      </c>
      <c r="H6" s="23" t="n"/>
    </row>
    <row r="7" ht="22" customHeight="1">
      <c r="A7" s="8" t="inlineStr">
        <is>
          <t>Début de période</t>
        </is>
      </c>
      <c r="B7" s="30" t="n">
        <v>46266</v>
      </c>
      <c r="D7" s="23" t="inlineStr">
        <is>
          <t>Coordination</t>
        </is>
      </c>
      <c r="E7" s="23" t="inlineStr">
        <is>
          <t>Technique</t>
        </is>
      </c>
      <c r="F7" s="23" t="inlineStr">
        <is>
          <t>Critique</t>
        </is>
      </c>
      <c r="G7" s="23" t="inlineStr">
        <is>
          <t>Terminé</t>
        </is>
      </c>
      <c r="H7" s="23" t="n"/>
    </row>
    <row r="8" ht="22" customHeight="1">
      <c r="A8" s="6" t="inlineStr">
        <is>
          <t>Fin de période</t>
        </is>
      </c>
      <c r="B8" s="30" t="n">
        <v>46326</v>
      </c>
      <c r="D8" s="23" t="inlineStr">
        <is>
          <t>Production</t>
        </is>
      </c>
      <c r="E8" s="23" t="inlineStr">
        <is>
          <t>Communication</t>
        </is>
      </c>
      <c r="F8" s="23" t="n"/>
      <c r="G8" s="23" t="inlineStr">
        <is>
          <t>Annulé</t>
        </is>
      </c>
      <c r="H8" s="23" t="n"/>
    </row>
    <row r="9" ht="22" customHeight="1">
      <c r="D9" s="23" t="inlineStr">
        <is>
          <t>Clôture</t>
        </is>
      </c>
      <c r="E9" s="23" t="inlineStr">
        <is>
          <t>Coordination</t>
        </is>
      </c>
      <c r="F9" s="23" t="n"/>
      <c r="G9" s="23" t="n"/>
      <c r="H9" s="23" t="n"/>
    </row>
    <row r="10" ht="22" customHeight="1">
      <c r="A10" s="24" t="inlineStr">
        <is>
          <t>Repère d’utilisation</t>
        </is>
      </c>
      <c r="B10" s="25" t="inlineStr">
        <is>
          <t>Les dates et listes sont des hypothèses internes modifiables.</t>
        </is>
      </c>
      <c r="D10" s="23" t="n"/>
      <c r="E10" s="23" t="n"/>
      <c r="F10" s="23" t="n"/>
      <c r="G10" s="23" t="n"/>
      <c r="H10" s="23" t="n"/>
    </row>
    <row r="11" ht="22" customHeight="1">
      <c r="D11" s="23" t="n"/>
      <c r="E11" s="23" t="n"/>
      <c r="F11" s="23" t="n"/>
      <c r="G11" s="23" t="n"/>
      <c r="H11" s="23" t="n"/>
    </row>
    <row r="12" ht="22" customHeight="1">
      <c r="D12" s="23" t="n"/>
      <c r="E12" s="23" t="n"/>
      <c r="F12" s="23" t="n"/>
      <c r="G12" s="23" t="n"/>
      <c r="H12" s="23" t="n"/>
    </row>
    <row r="13" ht="22" customHeight="1">
      <c r="D13" s="23" t="n"/>
      <c r="E13" s="23" t="n"/>
      <c r="F13" s="23" t="n"/>
      <c r="G13" s="23" t="n"/>
      <c r="H13" s="23" t="n"/>
    </row>
  </sheetData>
  <autoFilter ref="D3:H13"/>
  <mergeCells count="1">
    <mergeCell ref="A1:H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Atelier Démo Fictif</dc:creator>
  <dc:title xmlns:dc="http://purl.org/dc/elements/1.1/">Planning du Forum Démo Horizon 2026</dc:title>
  <dc:subject xmlns:dc="http://purl.org/dc/elements/1.1/">Organisation interne d’un événement professionnel fictif</dc:subject>
  <dcterms:created xmlns:dcterms="http://purl.org/dc/terms/" xmlns:xsi="http://www.w3.org/2001/XMLSchema-instance" xsi:type="dcterms:W3CDTF">2026-09-07T16:16:23Z</dcterms:created>
  <dcterms:modified xmlns:dcterms="http://purl.org/dc/terms/" xmlns:xsi="http://www.w3.org/2001/XMLSchema-instance" xsi:type="dcterms:W3CDTF">2026-09-07T16:16:24+00:00Z</dcterms:modified>
</cp:coreProperties>
</file>