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Planning_J" sheetId="2" state="visible" r:id="rId2"/>
    <sheet xmlns:r="http://schemas.openxmlformats.org/officeDocument/2006/relationships" name="Paramètres" sheetId="3" state="visible" r:id="rId3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0.0%"/>
    <numFmt numFmtId="166" formatCode="hh:mm"/>
    <numFmt numFmtId="167" formatCode="dd/mm/yyyy hh:mm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352646"/>
      <sz val="10"/>
    </font>
    <font>
      <name val="Aptos"/>
      <color rgb="00352646"/>
      <sz val="10"/>
    </font>
    <font>
      <name val="Aptos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352646"/>
      </patternFill>
    </fill>
    <fill>
      <patternFill patternType="solid">
        <fgColor rgb="00FFF5ED"/>
      </patternFill>
    </fill>
    <fill>
      <patternFill patternType="solid">
        <fgColor rgb="00FFFFFF"/>
      </patternFill>
    </fill>
    <fill>
      <patternFill patternType="solid">
        <fgColor rgb="00DF5149"/>
      </patternFill>
    </fill>
    <fill>
      <patternFill patternType="solid">
        <fgColor rgb="00FFF0AE"/>
      </patternFill>
    </fill>
  </fills>
  <borders count="6">
    <border>
      <left/>
      <right/>
      <top/>
      <bottom/>
      <diagonal/>
    </border>
    <border>
      <left style="thin">
        <color rgb="00DFD3DF"/>
      </left>
      <right style="thin">
        <color rgb="00DFD3DF"/>
      </right>
      <top style="thin">
        <color rgb="00DFD3DF"/>
      </top>
      <bottom style="thin">
        <color rgb="00DFD3DF"/>
      </bottom>
    </border>
    <border>
      <left/>
      <right/>
      <top style="thin">
        <color rgb="00DFD3DF"/>
      </top>
      <bottom/>
      <diagonal/>
    </border>
    <border>
      <left/>
      <right style="thin">
        <color rgb="00DFD3DF"/>
      </right>
      <top style="thin">
        <color rgb="00DFD3DF"/>
      </top>
      <bottom/>
      <diagonal/>
    </border>
    <border>
      <left/>
      <right/>
      <top style="thin">
        <color rgb="00DFD3DF"/>
      </top>
      <bottom style="thin">
        <color rgb="00DFD3DF"/>
      </bottom>
      <diagonal/>
    </border>
    <border>
      <left/>
      <right style="thin">
        <color rgb="00DFD3DF"/>
      </right>
      <top style="thin">
        <color rgb="00DFD3DF"/>
      </top>
      <bottom style="thin">
        <color rgb="00DFD3DF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/>
    </xf>
    <xf numFmtId="1" fontId="3" fillId="3" borderId="1" applyAlignment="1" pivotButton="0" quotePrefix="0" xfId="0">
      <alignment horizontal="left" vertical="center"/>
    </xf>
    <xf numFmtId="2" fontId="3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0" fontId="3" fillId="6" borderId="1" applyAlignment="1" applyProtection="1" pivotButton="0" quotePrefix="0" xfId="0">
      <alignment horizontal="center" vertical="center"/>
      <protection locked="0" hidden="0"/>
    </xf>
    <xf numFmtId="164" fontId="3" fillId="6" borderId="1" applyAlignment="1" applyProtection="1" pivotButton="0" quotePrefix="0" xfId="0">
      <alignment horizontal="center" vertical="center"/>
      <protection locked="0" hidden="0"/>
    </xf>
    <xf numFmtId="166" fontId="3" fillId="6" borderId="1" applyAlignment="1" applyProtection="1" pivotButton="0" quotePrefix="0" xfId="0">
      <alignment horizontal="center" vertical="center"/>
      <protection locked="0" hidden="0"/>
    </xf>
    <xf numFmtId="2" fontId="3" fillId="3" borderId="1" applyAlignment="1" pivotButton="0" quotePrefix="0" xfId="0">
      <alignment horizontal="center" vertical="center"/>
    </xf>
    <xf numFmtId="0" fontId="3" fillId="6" borderId="1" applyAlignment="1" applyProtection="1" pivotButton="0" quotePrefix="0" xfId="0">
      <alignment horizontal="left" vertical="center"/>
      <protection locked="0" hidden="0"/>
    </xf>
    <xf numFmtId="0" fontId="3" fillId="6" borderId="1" applyAlignment="1" applyProtection="1" pivotButton="0" quotePrefix="0" xfId="0">
      <alignment horizontal="left" vertical="top" wrapText="1"/>
      <protection locked="0" hidden="0"/>
    </xf>
    <xf numFmtId="167" fontId="3" fillId="6" borderId="1" applyAlignment="1" applyProtection="1" pivotButton="0" quotePrefix="0" xfId="0">
      <alignment horizontal="center" vertical="center"/>
      <protection locked="0" hidden="0"/>
    </xf>
    <xf numFmtId="1" fontId="3" fillId="3" borderId="1" applyAlignment="1" pivotButton="0" quotePrefix="0" xfId="0">
      <alignment horizontal="center" vertical="center"/>
    </xf>
    <xf numFmtId="2" fontId="3" fillId="4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top" wrapText="1"/>
    </xf>
    <xf numFmtId="164" fontId="3" fillId="6" borderId="1" applyAlignment="1" applyProtection="1" pivotButton="0" quotePrefix="0" xfId="0">
      <alignment horizontal="left" vertical="center"/>
      <protection locked="0" hidden="0"/>
    </xf>
    <xf numFmtId="1" fontId="3" fillId="6" borderId="1" applyAlignment="1" applyProtection="1" pivotButton="0" quotePrefix="0" xfId="0">
      <alignment horizontal="left" vertical="center"/>
      <protection locked="0" hidden="0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6" fontId="3" fillId="6" borderId="1" applyAlignment="1" applyProtection="1" pivotButton="0" quotePrefix="0" xfId="0">
      <alignment horizontal="center" vertical="center"/>
      <protection locked="0" hidden="0"/>
    </xf>
    <xf numFmtId="167" fontId="3" fillId="6" borderId="1" applyAlignment="1" applyProtection="1" pivotButton="0" quotePrefix="0" xfId="0">
      <alignment horizontal="center" vertical="center"/>
      <protection locked="0" hidden="0"/>
    </xf>
  </cellXfs>
  <cellStyles count="1">
    <cellStyle name="Normal" xfId="0" builtinId="0" hidden="0"/>
  </cellStyles>
  <dxfs count="4">
    <dxf>
      <font>
        <name val="Aptos"/>
        <color rgb="00FFFFFF"/>
        <sz val="10"/>
      </font>
      <fill>
        <patternFill patternType="solid">
          <fgColor rgb="00DF5149"/>
        </patternFill>
      </fill>
    </dxf>
    <dxf>
      <font>
        <name val="Aptos"/>
        <color rgb="00352646"/>
        <sz val="10"/>
      </font>
      <fill>
        <patternFill patternType="solid">
          <fgColor rgb="00F2A65A"/>
        </patternFill>
      </fill>
    </dxf>
    <dxf>
      <font>
        <name val="Aptos"/>
        <color rgb="00FFFFFF"/>
        <sz val="10"/>
      </font>
      <fill>
        <patternFill patternType="solid">
          <fgColor rgb="00397A62"/>
        </patternFill>
      </fill>
    </dxf>
    <dxf>
      <font>
        <name val="Aptos"/>
        <b val="1"/>
        <color rgb="00352646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Planning" displayName="tPlanning" ref="A2:Q102" headerRowCount="1">
  <autoFilter ref="A2:Q102"/>
  <tableColumns count="17">
    <tableColumn id="1" name="ID tâche"/>
    <tableColumn id="2" name="Date"/>
    <tableColumn id="3" name="Début prévu"/>
    <tableColumn id="4" name="Fin prévue"/>
    <tableColumn id="5" name="Durée prévue (h)"/>
    <tableColumn id="6" name="Zone"/>
    <tableColumn id="7" name="Tâche"/>
    <tableColumn id="8" name="Rôle requis"/>
    <tableColumn id="9" name="Référent"/>
    <tableColumn id="10" name="Priorité"/>
    <tableColumn id="11" name="Statut"/>
    <tableColumn id="12" name="Début réel"/>
    <tableColumn id="13" name="Fin réelle"/>
    <tableColumn id="14" name="Retard départ (min)"/>
    <tableColumn id="15" name="Alerte"/>
    <tableColumn id="16" name="Consigne"/>
    <tableColumn id="17" name="Commentaire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7" customWidth="1" min="1" max="1"/>
    <col width="48" customWidth="1" min="2" max="2"/>
    <col width="4" customWidth="1" min="3" max="3"/>
    <col width="18" customWidth="1" min="4" max="4"/>
    <col width="13" customWidth="1" min="5" max="5"/>
    <col width="4" customWidth="1" min="6" max="6"/>
  </cols>
  <sheetData>
    <row r="1" ht="28" customHeight="1">
      <c r="A1" s="1" t="inlineStr">
        <is>
          <t>Synthèse du planning équipe — jour J</t>
        </is>
      </c>
      <c r="B1" s="29" t="n"/>
      <c r="C1" s="29" t="n"/>
      <c r="D1" s="29" t="n"/>
      <c r="E1" s="29" t="n"/>
      <c r="F1" s="30" t="n"/>
    </row>
    <row r="2">
      <c r="A2" s="3" t="inlineStr">
        <is>
          <t>Événement</t>
        </is>
      </c>
      <c r="B2" s="4">
        <f>'Paramètres'!$B$2</f>
        <v/>
      </c>
    </row>
    <row r="3">
      <c r="A3" s="3" t="inlineStr">
        <is>
          <t>Date du jour J</t>
        </is>
      </c>
      <c r="B3" s="5">
        <f>'Paramètres'!$B$3</f>
        <v/>
      </c>
    </row>
    <row r="4">
      <c r="A4" s="3" t="inlineStr">
        <is>
          <t>Seuil de retard (min)</t>
        </is>
      </c>
      <c r="B4" s="6">
        <f>'Paramètres'!$B$4</f>
        <v/>
      </c>
    </row>
    <row r="5"/>
    <row r="6">
      <c r="A6" s="7" t="inlineStr">
        <is>
          <t>Indicateur</t>
        </is>
      </c>
      <c r="B6" s="7" t="inlineStr">
        <is>
          <t>Valeur</t>
        </is>
      </c>
      <c r="D6" s="7" t="inlineStr">
        <is>
          <t>Statut</t>
        </is>
      </c>
      <c r="E6" s="7" t="inlineStr">
        <is>
          <t>Nombre</t>
        </is>
      </c>
    </row>
    <row r="7">
      <c r="A7" s="8" t="inlineStr">
        <is>
          <t>Total des tâches</t>
        </is>
      </c>
      <c r="B7" s="9">
        <f>COUNTA('Planning_J'!$A$3:$A$102)</f>
        <v/>
      </c>
      <c r="D7" s="8" t="inlineStr">
        <is>
          <t>À faire</t>
        </is>
      </c>
      <c r="E7" s="9">
        <f>COUNTIF('Planning_J'!$K$3:$K$102,D7)</f>
        <v/>
      </c>
    </row>
    <row r="8">
      <c r="A8" s="4" t="inlineStr">
        <is>
          <t>Heures prévues</t>
        </is>
      </c>
      <c r="B8" s="10">
        <f>SUM('Planning_J'!$E$3:$E$102)</f>
        <v/>
      </c>
      <c r="D8" s="4" t="inlineStr">
        <is>
          <t>En cours</t>
        </is>
      </c>
      <c r="E8" s="6">
        <f>COUNTIF('Planning_J'!$K$3:$K$102,D8)</f>
        <v/>
      </c>
    </row>
    <row r="9">
      <c r="A9" s="8" t="inlineStr">
        <is>
          <t>Lignes avec conflit</t>
        </is>
      </c>
      <c r="B9" s="9">
        <f>COUNTIF('Planning_J'!$O$3:$O$102,"*Conflit de référent*")</f>
        <v/>
      </c>
      <c r="D9" s="8" t="inlineStr">
        <is>
          <t>Bloqué</t>
        </is>
      </c>
      <c r="E9" s="9">
        <f>COUNTIF('Planning_J'!$K$3:$K$102,D9)</f>
        <v/>
      </c>
    </row>
    <row r="10">
      <c r="A10" s="4" t="inlineStr">
        <is>
          <t>Échéances dépassées</t>
        </is>
      </c>
      <c r="B10" s="6">
        <f>COUNTIF('Planning_J'!$O$3:$O$102,"*Échéance dépassée*")</f>
        <v/>
      </c>
      <c r="D10" s="4" t="inlineStr">
        <is>
          <t>Terminé</t>
        </is>
      </c>
      <c r="E10" s="6">
        <f>COUNTIF('Planning_J'!$K$3:$K$102,D10)</f>
        <v/>
      </c>
    </row>
    <row r="11">
      <c r="A11" s="8" t="inlineStr">
        <is>
          <t>Tâches bloquées</t>
        </is>
      </c>
      <c r="B11" s="9">
        <f>COUNTIF('Planning_J'!$K$3:$K$102,"Bloqué")</f>
        <v/>
      </c>
    </row>
    <row r="12">
      <c r="A12" s="4" t="inlineStr">
        <is>
          <t>Taux terminé</t>
        </is>
      </c>
      <c r="B12" s="11">
        <f>IFERROR(COUNTIF('Planning_J'!$K$3:$K$102,"Terminé")/COUNTIF('Planning_J'!$A$3:$A$102,"&lt;&gt;"),0)</f>
        <v/>
      </c>
    </row>
    <row r="13"/>
    <row r="14"/>
    <row r="15" ht="42" customHeight="1">
      <c r="A15" s="12" t="inlineStr">
        <is>
          <t>Lecture opérationnelle</t>
        </is>
      </c>
      <c r="B15" s="13" t="inlineStr">
        <is>
          <t>Traiter en priorité les lignes rouges, puis les lignes orange. Les alertes temporelles dépendent du dernier recalcul Excel.</t>
        </is>
      </c>
    </row>
  </sheetData>
  <mergeCells count="1">
    <mergeCell ref="A1:F1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102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3" customWidth="1" min="3" max="3"/>
    <col width="13" customWidth="1" min="4" max="4"/>
    <col width="17" customWidth="1" min="5" max="5"/>
    <col width="18" customWidth="1" min="6" max="6"/>
    <col width="29" customWidth="1" min="7" max="7"/>
    <col width="18" customWidth="1" min="8" max="8"/>
    <col width="14" customWidth="1" min="9" max="9"/>
    <col width="12" customWidth="1" min="10" max="10"/>
    <col width="13" customWidth="1" min="11" max="11"/>
    <col width="19" customWidth="1" min="12" max="12"/>
    <col width="19" customWidth="1" min="13" max="13"/>
    <col width="19" customWidth="1" min="14" max="14"/>
    <col width="34" customWidth="1" min="15" max="15"/>
    <col width="36" customWidth="1" min="16" max="16"/>
    <col width="33" customWidth="1" min="17" max="17"/>
  </cols>
  <sheetData>
    <row r="1" ht="28" customHeight="1">
      <c r="A1" s="1" t="inlineStr">
        <is>
          <t>Planning opérationnel équipe — jour J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  <c r="M1" s="29" t="n"/>
      <c r="N1" s="29" t="n"/>
      <c r="O1" s="29" t="n"/>
      <c r="P1" s="29" t="n"/>
      <c r="Q1" s="30" t="n"/>
    </row>
    <row r="2" ht="36" customHeight="1">
      <c r="A2" s="7" t="inlineStr">
        <is>
          <t>ID tâche</t>
        </is>
      </c>
      <c r="B2" s="7" t="inlineStr">
        <is>
          <t>Date</t>
        </is>
      </c>
      <c r="C2" s="7" t="inlineStr">
        <is>
          <t>Début prévu</t>
        </is>
      </c>
      <c r="D2" s="7" t="inlineStr">
        <is>
          <t>Fin prévue</t>
        </is>
      </c>
      <c r="E2" s="7" t="inlineStr">
        <is>
          <t>Durée prévue (h)</t>
        </is>
      </c>
      <c r="F2" s="7" t="inlineStr">
        <is>
          <t>Zone</t>
        </is>
      </c>
      <c r="G2" s="7" t="inlineStr">
        <is>
          <t>Tâche</t>
        </is>
      </c>
      <c r="H2" s="7" t="inlineStr">
        <is>
          <t>Rôle requis</t>
        </is>
      </c>
      <c r="I2" s="7" t="inlineStr">
        <is>
          <t>Référent</t>
        </is>
      </c>
      <c r="J2" s="7" t="inlineStr">
        <is>
          <t>Priorité</t>
        </is>
      </c>
      <c r="K2" s="7" t="inlineStr">
        <is>
          <t>Statut</t>
        </is>
      </c>
      <c r="L2" s="7" t="inlineStr">
        <is>
          <t>Début réel</t>
        </is>
      </c>
      <c r="M2" s="7" t="inlineStr">
        <is>
          <t>Fin réelle</t>
        </is>
      </c>
      <c r="N2" s="7" t="inlineStr">
        <is>
          <t>Retard départ (min)</t>
        </is>
      </c>
      <c r="O2" s="7" t="inlineStr">
        <is>
          <t>Alerte</t>
        </is>
      </c>
      <c r="P2" s="7" t="inlineStr">
        <is>
          <t>Consigne</t>
        </is>
      </c>
      <c r="Q2" s="7" t="inlineStr">
        <is>
          <t>Commentaire</t>
        </is>
      </c>
    </row>
    <row r="3" ht="34" customHeight="1">
      <c r="A3" s="14" t="inlineStr">
        <is>
          <t>FIC-001</t>
        </is>
      </c>
      <c r="B3" s="15" t="n">
        <v>46310</v>
      </c>
      <c r="C3" s="31" t="n">
        <v>46310.3125</v>
      </c>
      <c r="D3" s="31" t="n">
        <v>46310.33333333334</v>
      </c>
      <c r="E3" s="17">
        <f>IF($A3="","",IF(OR($C3="",$D3=""),"",IFERROR(($D3-$C3)*24,"")))</f>
        <v/>
      </c>
      <c r="F3" s="18" t="inlineStr">
        <is>
          <t>Coulisses</t>
        </is>
      </c>
      <c r="G3" s="19" t="inlineStr">
        <is>
          <t>Briefing de coordination</t>
        </is>
      </c>
      <c r="H3" s="18" t="inlineStr">
        <is>
          <t>Coordination</t>
        </is>
      </c>
      <c r="I3" s="14" t="inlineStr">
        <is>
          <t>Équipe A</t>
        </is>
      </c>
      <c r="J3" s="14" t="inlineStr">
        <is>
          <t>Haute</t>
        </is>
      </c>
      <c r="K3" s="14" t="inlineStr">
        <is>
          <t>Terminé</t>
        </is>
      </c>
      <c r="L3" s="32" t="n">
        <v>46310.31388888889</v>
      </c>
      <c r="M3" s="32" t="n">
        <v>46310.33333333334</v>
      </c>
      <c r="N3" s="21">
        <f>IF($A3="","",IF(OR($L3="",$C3=""),"",IFERROR(MAX(0,($L3-$C3)*1440),"")))</f>
        <v/>
      </c>
      <c r="O3" s="13">
        <f>IF($A3="","",IFERROR(_xlfn.TEXTJOIN(" / ",TRUE,IF(AND($C3&lt;&gt;"",$D3&lt;&gt;"",$D3&lt;=$C3),"Fin antérieure au début",""),IF(AND($I3&lt;&gt;"",$C3&lt;&gt;"",$D3&lt;&gt;"",COUNTIFS('Planning_J'!$I$3:$I$102,$I3,'Planning_J'!$C$3:$C$102,"&lt;"&amp;$D3,'Planning_J'!$D$3:$D$102,"&gt;"&amp;$C3,'Planning_J'!$A$3:$A$102,"&lt;&gt;")&gt;1),"Conflit de référent",""),IF(AND($D3&lt;&gt;"",$K3&lt;&gt;"Terminé",NOW()&gt;$D3),"Échéance dépassée","")),""))</f>
        <v/>
      </c>
      <c r="P3" s="19" t="inlineStr">
        <is>
          <t>Partager les points de passage fictifs.</t>
        </is>
      </c>
      <c r="Q3" s="19" t="inlineStr">
        <is>
          <t>Exemple fictif validé pour le scénario.</t>
        </is>
      </c>
    </row>
    <row r="4" ht="34" customHeight="1">
      <c r="A4" s="14" t="inlineStr">
        <is>
          <t>FIC-002</t>
        </is>
      </c>
      <c r="B4" s="15" t="n">
        <v>46310</v>
      </c>
      <c r="C4" s="31" t="n">
        <v>46310.32291666666</v>
      </c>
      <c r="D4" s="31" t="n">
        <v>46310.35416666666</v>
      </c>
      <c r="E4" s="22">
        <f>IF($A4="","",IF(OR($C4="",$D4=""),"",IFERROR(($D4-$C4)*24,"")))</f>
        <v/>
      </c>
      <c r="F4" s="18" t="inlineStr">
        <is>
          <t>Accueil</t>
        </is>
      </c>
      <c r="G4" s="19" t="inlineStr">
        <is>
          <t>Contrôle accueil</t>
        </is>
      </c>
      <c r="H4" s="18" t="inlineStr">
        <is>
          <t>Accueil</t>
        </is>
      </c>
      <c r="I4" s="14" t="inlineStr">
        <is>
          <t>Équipe B</t>
        </is>
      </c>
      <c r="J4" s="14" t="inlineStr">
        <is>
          <t>Normale</t>
        </is>
      </c>
      <c r="K4" s="14" t="inlineStr">
        <is>
          <t>Terminé</t>
        </is>
      </c>
      <c r="L4" s="32" t="n">
        <v>46310.32638888889</v>
      </c>
      <c r="M4" s="32" t="n">
        <v>46310.35555555556</v>
      </c>
      <c r="N4" s="23">
        <f>IF($A4="","",IF(OR($L4="",$C4=""),"",IFERROR(MAX(0,($L4-$C4)*1440),"")))</f>
        <v/>
      </c>
      <c r="O4" s="24">
        <f>IF($A4="","",IFERROR(_xlfn.TEXTJOIN(" / ",TRUE,IF(AND($C4&lt;&gt;"",$D4&lt;&gt;"",$D4&lt;=$C4),"Fin antérieure au début",""),IF(AND($I4&lt;&gt;"",$C4&lt;&gt;"",$D4&lt;&gt;"",COUNTIFS('Planning_J'!$I$3:$I$102,$I4,'Planning_J'!$C$3:$C$102,"&lt;"&amp;$D4,'Planning_J'!$D$3:$D$102,"&gt;"&amp;$C4,'Planning_J'!$A$3:$A$102,"&lt;&gt;")&gt;1),"Conflit de référent",""),IF(AND($D4&lt;&gt;"",$K4&lt;&gt;"Terminé",NOW()&gt;$D4),"Échéance dépassée","")),""))</f>
        <v/>
      </c>
      <c r="P4" s="19" t="inlineStr">
        <is>
          <t>Vérifier le parcours d’accueil fictif.</t>
        </is>
      </c>
      <c r="Q4" s="19" t="inlineStr">
        <is>
          <t>Contrôle d’exemple terminé.</t>
        </is>
      </c>
    </row>
    <row r="5" ht="34" customHeight="1">
      <c r="A5" s="14" t="inlineStr">
        <is>
          <t>FIC-003</t>
        </is>
      </c>
      <c r="B5" s="15" t="n">
        <v>46310</v>
      </c>
      <c r="C5" s="31" t="n">
        <v>46310.33333333334</v>
      </c>
      <c r="D5" s="31" t="n">
        <v>46310.36458333334</v>
      </c>
      <c r="E5" s="17">
        <f>IF($A5="","",IF(OR($C5="",$D5=""),"",IFERROR(($D5-$C5)*24,"")))</f>
        <v/>
      </c>
      <c r="F5" s="18" t="inlineStr">
        <is>
          <t>Régie</t>
        </is>
      </c>
      <c r="G5" s="19" t="inlineStr">
        <is>
          <t>Test projection</t>
        </is>
      </c>
      <c r="H5" s="18" t="inlineStr">
        <is>
          <t>Technique</t>
        </is>
      </c>
      <c r="I5" s="14" t="inlineStr">
        <is>
          <t>Équipe C</t>
        </is>
      </c>
      <c r="J5" s="14" t="inlineStr">
        <is>
          <t>Haute</t>
        </is>
      </c>
      <c r="K5" s="14" t="inlineStr">
        <is>
          <t>Terminé</t>
        </is>
      </c>
      <c r="L5" s="32" t="n">
        <v>46310.34583333333</v>
      </c>
      <c r="M5" s="32" t="n">
        <v>46310.36458333334</v>
      </c>
      <c r="N5" s="21">
        <f>IF($A5="","",IF(OR($L5="",$C5=""),"",IFERROR(MAX(0,($L5-$C5)*1440),"")))</f>
        <v/>
      </c>
      <c r="O5" s="13">
        <f>IF($A5="","",IFERROR(_xlfn.TEXTJOIN(" / ",TRUE,IF(AND($C5&lt;&gt;"",$D5&lt;&gt;"",$D5&lt;=$C5),"Fin antérieure au début",""),IF(AND($I5&lt;&gt;"",$C5&lt;&gt;"",$D5&lt;&gt;"",COUNTIFS('Planning_J'!$I$3:$I$102,$I5,'Planning_J'!$C$3:$C$102,"&lt;"&amp;$D5,'Planning_J'!$D$3:$D$102,"&gt;"&amp;$C5,'Planning_J'!$A$3:$A$102,"&lt;&gt;")&gt;1),"Conflit de référent",""),IF(AND($D5&lt;&gt;"",$K5&lt;&gt;"Terminé",NOW()&gt;$D5),"Échéance dépassée","")),""))</f>
        <v/>
      </c>
      <c r="P5" s="19" t="inlineStr">
        <is>
          <t>Tester le support de démonstration fictif.</t>
        </is>
      </c>
      <c r="Q5" s="19" t="inlineStr">
        <is>
          <t>Retard simulé pour le contrôle visuel.</t>
        </is>
      </c>
    </row>
    <row r="6" ht="34" customHeight="1">
      <c r="A6" s="14" t="inlineStr">
        <is>
          <t>FIC-004</t>
        </is>
      </c>
      <c r="B6" s="15" t="n">
        <v>46310</v>
      </c>
      <c r="C6" s="31" t="n">
        <v>46310.32638888889</v>
      </c>
      <c r="D6" s="31" t="n">
        <v>46310.34722222222</v>
      </c>
      <c r="E6" s="22">
        <f>IF($A6="","",IF(OR($C6="",$D6=""),"",IFERROR(($D6-$C6)*24,"")))</f>
        <v/>
      </c>
      <c r="F6" s="18" t="inlineStr">
        <is>
          <t>Hall principal</t>
        </is>
      </c>
      <c r="G6" s="19" t="inlineStr">
        <is>
          <t>Vérification signalétique</t>
        </is>
      </c>
      <c r="H6" s="18" t="inlineStr">
        <is>
          <t>Logistique</t>
        </is>
      </c>
      <c r="I6" s="14" t="inlineStr">
        <is>
          <t>Équipe A</t>
        </is>
      </c>
      <c r="J6" s="14" t="inlineStr">
        <is>
          <t>Normale</t>
        </is>
      </c>
      <c r="K6" s="14" t="inlineStr">
        <is>
          <t>Bloqué</t>
        </is>
      </c>
      <c r="L6" s="32" t="n"/>
      <c r="M6" s="32" t="n"/>
      <c r="N6" s="23">
        <f>IF($A6="","",IF(OR($L6="",$C6=""),"",IFERROR(MAX(0,($L6-$C6)*1440),"")))</f>
        <v/>
      </c>
      <c r="O6" s="24">
        <f>IF($A6="","",IFERROR(_xlfn.TEXTJOIN(" / ",TRUE,IF(AND($C6&lt;&gt;"",$D6&lt;&gt;"",$D6&lt;=$C6),"Fin antérieure au début",""),IF(AND($I6&lt;&gt;"",$C6&lt;&gt;"",$D6&lt;&gt;"",COUNTIFS('Planning_J'!$I$3:$I$102,$I6,'Planning_J'!$C$3:$C$102,"&lt;"&amp;$D6,'Planning_J'!$D$3:$D$102,"&gt;"&amp;$C6,'Planning_J'!$A$3:$A$102,"&lt;&gt;")&gt;1),"Conflit de référent",""),IF(AND($D6&lt;&gt;"",$K6&lt;&gt;"Terminé",NOW()&gt;$D6),"Échéance dépassée","")),""))</f>
        <v/>
      </c>
      <c r="P6" s="19" t="inlineStr">
        <is>
          <t>Contrôler les repères de circulation fictifs.</t>
        </is>
      </c>
      <c r="Q6" s="19" t="inlineStr">
        <is>
          <t>Conflit d’affectation simulé.</t>
        </is>
      </c>
    </row>
    <row r="7" ht="34" customHeight="1">
      <c r="A7" s="14" t="inlineStr">
        <is>
          <t>FIC-005</t>
        </is>
      </c>
      <c r="B7" s="15" t="n">
        <v>46310</v>
      </c>
      <c r="C7" s="31" t="n">
        <v>46310.34722222222</v>
      </c>
      <c r="D7" s="31" t="n">
        <v>46310.375</v>
      </c>
      <c r="E7" s="17">
        <f>IF($A7="","",IF(OR($C7="",$D7=""),"",IFERROR(($D7-$C7)*24,"")))</f>
        <v/>
      </c>
      <c r="F7" s="18" t="inlineStr">
        <is>
          <t>Accueil</t>
        </is>
      </c>
      <c r="G7" s="19" t="inlineStr">
        <is>
          <t>Ouverture espace</t>
        </is>
      </c>
      <c r="H7" s="18" t="inlineStr">
        <is>
          <t>Accueil</t>
        </is>
      </c>
      <c r="I7" s="14" t="inlineStr">
        <is>
          <t>Équipe B</t>
        </is>
      </c>
      <c r="J7" s="14" t="inlineStr">
        <is>
          <t>Haute</t>
        </is>
      </c>
      <c r="K7" s="14" t="inlineStr">
        <is>
          <t>En cours</t>
        </is>
      </c>
      <c r="L7" s="32" t="n">
        <v>46310.35763888889</v>
      </c>
      <c r="M7" s="32" t="n"/>
      <c r="N7" s="21">
        <f>IF($A7="","",IF(OR($L7="",$C7=""),"",IFERROR(MAX(0,($L7-$C7)*1440),"")))</f>
        <v/>
      </c>
      <c r="O7" s="13">
        <f>IF($A7="","",IFERROR(_xlfn.TEXTJOIN(" / ",TRUE,IF(AND($C7&lt;&gt;"",$D7&lt;&gt;"",$D7&lt;=$C7),"Fin antérieure au début",""),IF(AND($I7&lt;&gt;"",$C7&lt;&gt;"",$D7&lt;&gt;"",COUNTIFS('Planning_J'!$I$3:$I$102,$I7,'Planning_J'!$C$3:$C$102,"&lt;"&amp;$D7,'Planning_J'!$D$3:$D$102,"&gt;"&amp;$C7,'Planning_J'!$A$3:$A$102,"&lt;&gt;")&gt;1),"Conflit de référent",""),IF(AND($D7&lt;&gt;"",$K7&lt;&gt;"Terminé",NOW()&gt;$D7),"Échéance dépassée","")),""))</f>
        <v/>
      </c>
      <c r="P7" s="19" t="inlineStr">
        <is>
          <t>Ouvrir l’espace selon le scénario fictif.</t>
        </is>
      </c>
      <c r="Q7" s="19" t="inlineStr">
        <is>
          <t>Chevauchement simulé avec le contrôle accueil.</t>
        </is>
      </c>
    </row>
    <row r="8" ht="34" customHeight="1">
      <c r="A8" s="14" t="inlineStr">
        <is>
          <t>FIC-006</t>
        </is>
      </c>
      <c r="B8" s="15" t="n">
        <v>46310</v>
      </c>
      <c r="C8" s="31" t="n">
        <v>46310.375</v>
      </c>
      <c r="D8" s="31" t="n">
        <v>46310.4375</v>
      </c>
      <c r="E8" s="22">
        <f>IF($A8="","",IF(OR($C8="",$D8=""),"",IFERROR(($D8-$C8)*24,"")))</f>
        <v/>
      </c>
      <c r="F8" s="18" t="inlineStr">
        <is>
          <t>Salle Alpha</t>
        </is>
      </c>
      <c r="G8" s="19" t="inlineStr">
        <is>
          <t>Lancement session Alpha</t>
        </is>
      </c>
      <c r="H8" s="18" t="inlineStr">
        <is>
          <t>Coordination</t>
        </is>
      </c>
      <c r="I8" s="14" t="inlineStr">
        <is>
          <t>Équipe A</t>
        </is>
      </c>
      <c r="J8" s="14" t="inlineStr">
        <is>
          <t>Haute</t>
        </is>
      </c>
      <c r="K8" s="14" t="inlineStr">
        <is>
          <t>À faire</t>
        </is>
      </c>
      <c r="L8" s="32" t="n"/>
      <c r="M8" s="32" t="n"/>
      <c r="N8" s="23">
        <f>IF($A8="","",IF(OR($L8="",$C8=""),"",IFERROR(MAX(0,($L8-$C8)*1440),"")))</f>
        <v/>
      </c>
      <c r="O8" s="24">
        <f>IF($A8="","",IFERROR(_xlfn.TEXTJOIN(" / ",TRUE,IF(AND($C8&lt;&gt;"",$D8&lt;&gt;"",$D8&lt;=$C8),"Fin antérieure au début",""),IF(AND($I8&lt;&gt;"",$C8&lt;&gt;"",$D8&lt;&gt;"",COUNTIFS('Planning_J'!$I$3:$I$102,$I8,'Planning_J'!$C$3:$C$102,"&lt;"&amp;$D8,'Planning_J'!$D$3:$D$102,"&gt;"&amp;$C8,'Planning_J'!$A$3:$A$102,"&lt;&gt;")&gt;1),"Conflit de référent",""),IF(AND($D8&lt;&gt;"",$K8&lt;&gt;"Terminé",NOW()&gt;$D8),"Échéance dépassée","")),""))</f>
        <v/>
      </c>
      <c r="P8" s="19" t="inlineStr">
        <is>
          <t>Confirmer le lancement de la session fictive.</t>
        </is>
      </c>
      <c r="Q8" s="19" t="inlineStr">
        <is>
          <t>À prioriser après résolution des alertes.</t>
        </is>
      </c>
    </row>
    <row r="9" ht="34" customHeight="1">
      <c r="A9" s="14" t="inlineStr">
        <is>
          <t>FIC-007</t>
        </is>
      </c>
      <c r="B9" s="15" t="n">
        <v>46310</v>
      </c>
      <c r="C9" s="31" t="n">
        <v>46310.4375</v>
      </c>
      <c r="D9" s="31" t="n">
        <v>46310.45833333334</v>
      </c>
      <c r="E9" s="17">
        <f>IF($A9="","",IF(OR($C9="",$D9=""),"",IFERROR(($D9-$C9)*24,"")))</f>
        <v/>
      </c>
      <c r="F9" s="18" t="inlineStr">
        <is>
          <t>Espace pause</t>
        </is>
      </c>
      <c r="G9" s="19" t="inlineStr">
        <is>
          <t>Pause fictive</t>
        </is>
      </c>
      <c r="H9" s="18" t="inlineStr">
        <is>
          <t>Logistique</t>
        </is>
      </c>
      <c r="I9" s="14" t="inlineStr">
        <is>
          <t>Équipe B</t>
        </is>
      </c>
      <c r="J9" s="14" t="inlineStr">
        <is>
          <t>Basse</t>
        </is>
      </c>
      <c r="K9" s="14" t="inlineStr">
        <is>
          <t>Terminé</t>
        </is>
      </c>
      <c r="L9" s="32" t="n">
        <v>46310.4375</v>
      </c>
      <c r="M9" s="32" t="n">
        <v>46310.45694444444</v>
      </c>
      <c r="N9" s="21">
        <f>IF($A9="","",IF(OR($L9="",$C9=""),"",IFERROR(MAX(0,($L9-$C9)*1440),"")))</f>
        <v/>
      </c>
      <c r="O9" s="13">
        <f>IF($A9="","",IFERROR(_xlfn.TEXTJOIN(" / ",TRUE,IF(AND($C9&lt;&gt;"",$D9&lt;&gt;"",$D9&lt;=$C9),"Fin antérieure au début",""),IF(AND($I9&lt;&gt;"",$C9&lt;&gt;"",$D9&lt;&gt;"",COUNTIFS('Planning_J'!$I$3:$I$102,$I9,'Planning_J'!$C$3:$C$102,"&lt;"&amp;$D9,'Planning_J'!$D$3:$D$102,"&gt;"&amp;$C9,'Planning_J'!$A$3:$A$102,"&lt;&gt;")&gt;1),"Conflit de référent",""),IF(AND($D9&lt;&gt;"",$K9&lt;&gt;"Terminé",NOW()&gt;$D9),"Échéance dépassée","")),""))</f>
        <v/>
      </c>
      <c r="P9" s="19" t="inlineStr">
        <is>
          <t>Mettre en place la pause de démonstration.</t>
        </is>
      </c>
      <c r="Q9" s="19" t="inlineStr">
        <is>
          <t>Exemple fictif terminé à l’heure.</t>
        </is>
      </c>
    </row>
    <row r="10" ht="34" customHeight="1">
      <c r="A10" s="14" t="inlineStr">
        <is>
          <t>FIC-008</t>
        </is>
      </c>
      <c r="B10" s="15" t="n">
        <v>46310</v>
      </c>
      <c r="C10" s="31" t="n">
        <v>46310.44791666666</v>
      </c>
      <c r="D10" s="31" t="n">
        <v>46310.47916666666</v>
      </c>
      <c r="E10" s="22">
        <f>IF($A10="","",IF(OR($C10="",$D10=""),"",IFERROR(($D10-$C10)*24,"")))</f>
        <v/>
      </c>
      <c r="F10" s="18" t="inlineStr">
        <is>
          <t>Régie</t>
        </is>
      </c>
      <c r="G10" s="19" t="inlineStr">
        <is>
          <t>Reprise technique</t>
        </is>
      </c>
      <c r="H10" s="18" t="inlineStr">
        <is>
          <t>Technique</t>
        </is>
      </c>
      <c r="I10" s="14" t="inlineStr">
        <is>
          <t>Équipe C</t>
        </is>
      </c>
      <c r="J10" s="14" t="inlineStr">
        <is>
          <t>Normale</t>
        </is>
      </c>
      <c r="K10" s="14" t="inlineStr">
        <is>
          <t>En cours</t>
        </is>
      </c>
      <c r="L10" s="32" t="n">
        <v>46310.44930555556</v>
      </c>
      <c r="M10" s="32" t="n"/>
      <c r="N10" s="23">
        <f>IF($A10="","",IF(OR($L10="",$C10=""),"",IFERROR(MAX(0,($L10-$C10)*1440),"")))</f>
        <v/>
      </c>
      <c r="O10" s="24">
        <f>IF($A10="","",IFERROR(_xlfn.TEXTJOIN(" / ",TRUE,IF(AND($C10&lt;&gt;"",$D10&lt;&gt;"",$D10&lt;=$C10),"Fin antérieure au début",""),IF(AND($I10&lt;&gt;"",$C10&lt;&gt;"",$D10&lt;&gt;"",COUNTIFS('Planning_J'!$I$3:$I$102,$I10,'Planning_J'!$C$3:$C$102,"&lt;"&amp;$D10,'Planning_J'!$D$3:$D$102,"&gt;"&amp;$C10,'Planning_J'!$A$3:$A$102,"&lt;&gt;")&gt;1),"Conflit de référent",""),IF(AND($D10&lt;&gt;"",$K10&lt;&gt;"Terminé",NOW()&gt;$D10),"Échéance dépassée","")),""))</f>
        <v/>
      </c>
      <c r="P10" s="19" t="inlineStr">
        <is>
          <t>Relancer les équipements du scénario fictif.</t>
        </is>
      </c>
      <c r="Q10" s="19" t="inlineStr">
        <is>
          <t>Suivi opérationnel simulé.</t>
        </is>
      </c>
    </row>
    <row r="11" ht="34" customHeight="1">
      <c r="A11" s="14" t="inlineStr">
        <is>
          <t>FIC-009</t>
        </is>
      </c>
      <c r="B11" s="15" t="n">
        <v>46310</v>
      </c>
      <c r="C11" s="31" t="n">
        <v>46310.72916666666</v>
      </c>
      <c r="D11" s="31" t="n">
        <v>46310.76041666666</v>
      </c>
      <c r="E11" s="17">
        <f>IF($A11="","",IF(OR($C11="",$D11=""),"",IFERROR(($D11-$C11)*24,"")))</f>
        <v/>
      </c>
      <c r="F11" s="18" t="inlineStr">
        <is>
          <t>Salle Alpha</t>
        </is>
      </c>
      <c r="G11" s="19" t="inlineStr">
        <is>
          <t>Clôture salle</t>
        </is>
      </c>
      <c r="H11" s="18" t="inlineStr">
        <is>
          <t>Coordination</t>
        </is>
      </c>
      <c r="I11" s="14" t="inlineStr">
        <is>
          <t>Équipe A</t>
        </is>
      </c>
      <c r="J11" s="14" t="inlineStr">
        <is>
          <t>Normale</t>
        </is>
      </c>
      <c r="K11" s="14" t="inlineStr">
        <is>
          <t>À faire</t>
        </is>
      </c>
      <c r="L11" s="32" t="n"/>
      <c r="M11" s="32" t="n"/>
      <c r="N11" s="21">
        <f>IF($A11="","",IF(OR($L11="",$C11=""),"",IFERROR(MAX(0,($L11-$C11)*1440),"")))</f>
        <v/>
      </c>
      <c r="O11" s="13">
        <f>IF($A11="","",IFERROR(_xlfn.TEXTJOIN(" / ",TRUE,IF(AND($C11&lt;&gt;"",$D11&lt;&gt;"",$D11&lt;=$C11),"Fin antérieure au début",""),IF(AND($I11&lt;&gt;"",$C11&lt;&gt;"",$D11&lt;&gt;"",COUNTIFS('Planning_J'!$I$3:$I$102,$I11,'Planning_J'!$C$3:$C$102,"&lt;"&amp;$D11,'Planning_J'!$D$3:$D$102,"&gt;"&amp;$C11,'Planning_J'!$A$3:$A$102,"&lt;&gt;")&gt;1),"Conflit de référent",""),IF(AND($D11&lt;&gt;"",$K11&lt;&gt;"Terminé",NOW()&gt;$D11),"Échéance dépassée","")),""))</f>
        <v/>
      </c>
      <c r="P11" s="19" t="inlineStr">
        <is>
          <t>Confirmer la clôture de la salle fictive.</t>
        </is>
      </c>
      <c r="Q11" s="19" t="inlineStr">
        <is>
          <t>Exemple de tâche de fin de journée.</t>
        </is>
      </c>
    </row>
    <row r="12" ht="34" customHeight="1">
      <c r="A12" s="14" t="inlineStr">
        <is>
          <t>FIC-010</t>
        </is>
      </c>
      <c r="B12" s="15" t="n">
        <v>46310</v>
      </c>
      <c r="C12" s="31" t="n">
        <v>46310.75</v>
      </c>
      <c r="D12" s="31" t="n">
        <v>46310.79166666666</v>
      </c>
      <c r="E12" s="22">
        <f>IF($A12="","",IF(OR($C12="",$D12=""),"",IFERROR(($D12-$C12)*24,"")))</f>
        <v/>
      </c>
      <c r="F12" s="18" t="inlineStr">
        <is>
          <t>Stockage</t>
        </is>
      </c>
      <c r="G12" s="19" t="inlineStr">
        <is>
          <t>Rangement opérationnel</t>
        </is>
      </c>
      <c r="H12" s="18" t="inlineStr">
        <is>
          <t>Logistique</t>
        </is>
      </c>
      <c r="I12" s="14" t="inlineStr">
        <is>
          <t>Équipe C</t>
        </is>
      </c>
      <c r="J12" s="14" t="inlineStr">
        <is>
          <t>Basse</t>
        </is>
      </c>
      <c r="K12" s="14" t="inlineStr">
        <is>
          <t>À faire</t>
        </is>
      </c>
      <c r="L12" s="32" t="n"/>
      <c r="M12" s="32" t="n"/>
      <c r="N12" s="23">
        <f>IF($A12="","",IF(OR($L12="",$C12=""),"",IFERROR(MAX(0,($L12-$C12)*1440),"")))</f>
        <v/>
      </c>
      <c r="O12" s="24">
        <f>IF($A12="","",IFERROR(_xlfn.TEXTJOIN(" / ",TRUE,IF(AND($C12&lt;&gt;"",$D12&lt;&gt;"",$D12&lt;=$C12),"Fin antérieure au début",""),IF(AND($I12&lt;&gt;"",$C12&lt;&gt;"",$D12&lt;&gt;"",COUNTIFS('Planning_J'!$I$3:$I$102,$I12,'Planning_J'!$C$3:$C$102,"&lt;"&amp;$D12,'Planning_J'!$D$3:$D$102,"&gt;"&amp;$C12,'Planning_J'!$A$3:$A$102,"&lt;&gt;")&gt;1),"Conflit de référent",""),IF(AND($D12&lt;&gt;"",$K12&lt;&gt;"Terminé",NOW()&gt;$D12),"Échéance dépassée","")),""))</f>
        <v/>
      </c>
      <c r="P12" s="19" t="inlineStr">
        <is>
          <t>Ranger le matériel fictif dans la zone prévue.</t>
        </is>
      </c>
      <c r="Q12" s="19" t="inlineStr">
        <is>
          <t>Dernière tâche du scénario d’exemple.</t>
        </is>
      </c>
    </row>
    <row r="13" ht="34" customHeight="1">
      <c r="A13" s="14" t="n"/>
      <c r="B13" s="15" t="n"/>
      <c r="C13" s="31" t="n"/>
      <c r="D13" s="31" t="n"/>
      <c r="E13" s="17">
        <f>IF($A13="","",IF(OR($C13="",$D13=""),"",IFERROR(($D13-$C13)*24,"")))</f>
        <v/>
      </c>
      <c r="F13" s="18" t="n"/>
      <c r="G13" s="19" t="n"/>
      <c r="H13" s="18" t="n"/>
      <c r="I13" s="14" t="n"/>
      <c r="J13" s="14" t="n"/>
      <c r="K13" s="14" t="n"/>
      <c r="L13" s="32" t="n"/>
      <c r="M13" s="32" t="n"/>
      <c r="N13" s="21">
        <f>IF($A13="","",IF(OR($L13="",$C13=""),"",IFERROR(MAX(0,($L13-$C13)*1440),"")))</f>
        <v/>
      </c>
      <c r="O13" s="13">
        <f>IF($A13="","",IFERROR(_xlfn.TEXTJOIN(" / ",TRUE,IF(AND($C13&lt;&gt;"",$D13&lt;&gt;"",$D13&lt;=$C13),"Fin antérieure au début",""),IF(AND($I13&lt;&gt;"",$C13&lt;&gt;"",$D13&lt;&gt;"",COUNTIFS('Planning_J'!$I$3:$I$102,$I13,'Planning_J'!$C$3:$C$102,"&lt;"&amp;$D13,'Planning_J'!$D$3:$D$102,"&gt;"&amp;$C13,'Planning_J'!$A$3:$A$102,"&lt;&gt;")&gt;1),"Conflit de référent",""),IF(AND($D13&lt;&gt;"",$K13&lt;&gt;"Terminé",NOW()&gt;$D13),"Échéance dépassée","")),""))</f>
        <v/>
      </c>
      <c r="P13" s="19" t="n"/>
      <c r="Q13" s="19" t="n"/>
    </row>
    <row r="14" ht="34" customHeight="1">
      <c r="A14" s="14" t="n"/>
      <c r="B14" s="15" t="n"/>
      <c r="C14" s="31" t="n"/>
      <c r="D14" s="31" t="n"/>
      <c r="E14" s="22">
        <f>IF($A14="","",IF(OR($C14="",$D14=""),"",IFERROR(($D14-$C14)*24,"")))</f>
        <v/>
      </c>
      <c r="F14" s="18" t="n"/>
      <c r="G14" s="19" t="n"/>
      <c r="H14" s="18" t="n"/>
      <c r="I14" s="14" t="n"/>
      <c r="J14" s="14" t="n"/>
      <c r="K14" s="14" t="n"/>
      <c r="L14" s="32" t="n"/>
      <c r="M14" s="32" t="n"/>
      <c r="N14" s="23">
        <f>IF($A14="","",IF(OR($L14="",$C14=""),"",IFERROR(MAX(0,($L14-$C14)*1440),"")))</f>
        <v/>
      </c>
      <c r="O14" s="24">
        <f>IF($A14="","",IFERROR(_xlfn.TEXTJOIN(" / ",TRUE,IF(AND($C14&lt;&gt;"",$D14&lt;&gt;"",$D14&lt;=$C14),"Fin antérieure au début",""),IF(AND($I14&lt;&gt;"",$C14&lt;&gt;"",$D14&lt;&gt;"",COUNTIFS('Planning_J'!$I$3:$I$102,$I14,'Planning_J'!$C$3:$C$102,"&lt;"&amp;$D14,'Planning_J'!$D$3:$D$102,"&gt;"&amp;$C14,'Planning_J'!$A$3:$A$102,"&lt;&gt;")&gt;1),"Conflit de référent",""),IF(AND($D14&lt;&gt;"",$K14&lt;&gt;"Terminé",NOW()&gt;$D14),"Échéance dépassée","")),""))</f>
        <v/>
      </c>
      <c r="P14" s="19" t="n"/>
      <c r="Q14" s="19" t="n"/>
    </row>
    <row r="15" ht="34" customHeight="1">
      <c r="A15" s="14" t="n"/>
      <c r="B15" s="15" t="n"/>
      <c r="C15" s="31" t="n"/>
      <c r="D15" s="31" t="n"/>
      <c r="E15" s="17">
        <f>IF($A15="","",IF(OR($C15="",$D15=""),"",IFERROR(($D15-$C15)*24,"")))</f>
        <v/>
      </c>
      <c r="F15" s="18" t="n"/>
      <c r="G15" s="19" t="n"/>
      <c r="H15" s="18" t="n"/>
      <c r="I15" s="14" t="n"/>
      <c r="J15" s="14" t="n"/>
      <c r="K15" s="14" t="n"/>
      <c r="L15" s="32" t="n"/>
      <c r="M15" s="32" t="n"/>
      <c r="N15" s="21">
        <f>IF($A15="","",IF(OR($L15="",$C15=""),"",IFERROR(MAX(0,($L15-$C15)*1440),"")))</f>
        <v/>
      </c>
      <c r="O15" s="13">
        <f>IF($A15="","",IFERROR(_xlfn.TEXTJOIN(" / ",TRUE,IF(AND($C15&lt;&gt;"",$D15&lt;&gt;"",$D15&lt;=$C15),"Fin antérieure au début",""),IF(AND($I15&lt;&gt;"",$C15&lt;&gt;"",$D15&lt;&gt;"",COUNTIFS('Planning_J'!$I$3:$I$102,$I15,'Planning_J'!$C$3:$C$102,"&lt;"&amp;$D15,'Planning_J'!$D$3:$D$102,"&gt;"&amp;$C15,'Planning_J'!$A$3:$A$102,"&lt;&gt;")&gt;1),"Conflit de référent",""),IF(AND($D15&lt;&gt;"",$K15&lt;&gt;"Terminé",NOW()&gt;$D15),"Échéance dépassée","")),""))</f>
        <v/>
      </c>
      <c r="P15" s="19" t="n"/>
      <c r="Q15" s="19" t="n"/>
    </row>
    <row r="16" ht="34" customHeight="1">
      <c r="A16" s="14" t="n"/>
      <c r="B16" s="15" t="n"/>
      <c r="C16" s="31" t="n"/>
      <c r="D16" s="31" t="n"/>
      <c r="E16" s="22">
        <f>IF($A16="","",IF(OR($C16="",$D16=""),"",IFERROR(($D16-$C16)*24,"")))</f>
        <v/>
      </c>
      <c r="F16" s="18" t="n"/>
      <c r="G16" s="19" t="n"/>
      <c r="H16" s="18" t="n"/>
      <c r="I16" s="14" t="n"/>
      <c r="J16" s="14" t="n"/>
      <c r="K16" s="14" t="n"/>
      <c r="L16" s="32" t="n"/>
      <c r="M16" s="32" t="n"/>
      <c r="N16" s="23">
        <f>IF($A16="","",IF(OR($L16="",$C16=""),"",IFERROR(MAX(0,($L16-$C16)*1440),"")))</f>
        <v/>
      </c>
      <c r="O16" s="24">
        <f>IF($A16="","",IFERROR(_xlfn.TEXTJOIN(" / ",TRUE,IF(AND($C16&lt;&gt;"",$D16&lt;&gt;"",$D16&lt;=$C16),"Fin antérieure au début",""),IF(AND($I16&lt;&gt;"",$C16&lt;&gt;"",$D16&lt;&gt;"",COUNTIFS('Planning_J'!$I$3:$I$102,$I16,'Planning_J'!$C$3:$C$102,"&lt;"&amp;$D16,'Planning_J'!$D$3:$D$102,"&gt;"&amp;$C16,'Planning_J'!$A$3:$A$102,"&lt;&gt;")&gt;1),"Conflit de référent",""),IF(AND($D16&lt;&gt;"",$K16&lt;&gt;"Terminé",NOW()&gt;$D16),"Échéance dépassée","")),""))</f>
        <v/>
      </c>
      <c r="P16" s="19" t="n"/>
      <c r="Q16" s="19" t="n"/>
    </row>
    <row r="17" ht="34" customHeight="1">
      <c r="A17" s="14" t="n"/>
      <c r="B17" s="15" t="n"/>
      <c r="C17" s="31" t="n"/>
      <c r="D17" s="31" t="n"/>
      <c r="E17" s="17">
        <f>IF($A17="","",IF(OR($C17="",$D17=""),"",IFERROR(($D17-$C17)*24,"")))</f>
        <v/>
      </c>
      <c r="F17" s="18" t="n"/>
      <c r="G17" s="19" t="n"/>
      <c r="H17" s="18" t="n"/>
      <c r="I17" s="14" t="n"/>
      <c r="J17" s="14" t="n"/>
      <c r="K17" s="14" t="n"/>
      <c r="L17" s="32" t="n"/>
      <c r="M17" s="32" t="n"/>
      <c r="N17" s="21">
        <f>IF($A17="","",IF(OR($L17="",$C17=""),"",IFERROR(MAX(0,($L17-$C17)*1440),"")))</f>
        <v/>
      </c>
      <c r="O17" s="13">
        <f>IF($A17="","",IFERROR(_xlfn.TEXTJOIN(" / ",TRUE,IF(AND($C17&lt;&gt;"",$D17&lt;&gt;"",$D17&lt;=$C17),"Fin antérieure au début",""),IF(AND($I17&lt;&gt;"",$C17&lt;&gt;"",$D17&lt;&gt;"",COUNTIFS('Planning_J'!$I$3:$I$102,$I17,'Planning_J'!$C$3:$C$102,"&lt;"&amp;$D17,'Planning_J'!$D$3:$D$102,"&gt;"&amp;$C17,'Planning_J'!$A$3:$A$102,"&lt;&gt;")&gt;1),"Conflit de référent",""),IF(AND($D17&lt;&gt;"",$K17&lt;&gt;"Terminé",NOW()&gt;$D17),"Échéance dépassée","")),""))</f>
        <v/>
      </c>
      <c r="P17" s="19" t="n"/>
      <c r="Q17" s="19" t="n"/>
    </row>
    <row r="18" ht="34" customHeight="1">
      <c r="A18" s="14" t="n"/>
      <c r="B18" s="15" t="n"/>
      <c r="C18" s="31" t="n"/>
      <c r="D18" s="31" t="n"/>
      <c r="E18" s="22">
        <f>IF($A18="","",IF(OR($C18="",$D18=""),"",IFERROR(($D18-$C18)*24,"")))</f>
        <v/>
      </c>
      <c r="F18" s="18" t="n"/>
      <c r="G18" s="19" t="n"/>
      <c r="H18" s="18" t="n"/>
      <c r="I18" s="14" t="n"/>
      <c r="J18" s="14" t="n"/>
      <c r="K18" s="14" t="n"/>
      <c r="L18" s="32" t="n"/>
      <c r="M18" s="32" t="n"/>
      <c r="N18" s="23">
        <f>IF($A18="","",IF(OR($L18="",$C18=""),"",IFERROR(MAX(0,($L18-$C18)*1440),"")))</f>
        <v/>
      </c>
      <c r="O18" s="24">
        <f>IF($A18="","",IFERROR(_xlfn.TEXTJOIN(" / ",TRUE,IF(AND($C18&lt;&gt;"",$D18&lt;&gt;"",$D18&lt;=$C18),"Fin antérieure au début",""),IF(AND($I18&lt;&gt;"",$C18&lt;&gt;"",$D18&lt;&gt;"",COUNTIFS('Planning_J'!$I$3:$I$102,$I18,'Planning_J'!$C$3:$C$102,"&lt;"&amp;$D18,'Planning_J'!$D$3:$D$102,"&gt;"&amp;$C18,'Planning_J'!$A$3:$A$102,"&lt;&gt;")&gt;1),"Conflit de référent",""),IF(AND($D18&lt;&gt;"",$K18&lt;&gt;"Terminé",NOW()&gt;$D18),"Échéance dépassée","")),""))</f>
        <v/>
      </c>
      <c r="P18" s="19" t="n"/>
      <c r="Q18" s="19" t="n"/>
    </row>
    <row r="19" ht="34" customHeight="1">
      <c r="A19" s="14" t="n"/>
      <c r="B19" s="15" t="n"/>
      <c r="C19" s="31" t="n"/>
      <c r="D19" s="31" t="n"/>
      <c r="E19" s="17">
        <f>IF($A19="","",IF(OR($C19="",$D19=""),"",IFERROR(($D19-$C19)*24,"")))</f>
        <v/>
      </c>
      <c r="F19" s="18" t="n"/>
      <c r="G19" s="19" t="n"/>
      <c r="H19" s="18" t="n"/>
      <c r="I19" s="14" t="n"/>
      <c r="J19" s="14" t="n"/>
      <c r="K19" s="14" t="n"/>
      <c r="L19" s="32" t="n"/>
      <c r="M19" s="32" t="n"/>
      <c r="N19" s="21">
        <f>IF($A19="","",IF(OR($L19="",$C19=""),"",IFERROR(MAX(0,($L19-$C19)*1440),"")))</f>
        <v/>
      </c>
      <c r="O19" s="13">
        <f>IF($A19="","",IFERROR(_xlfn.TEXTJOIN(" / ",TRUE,IF(AND($C19&lt;&gt;"",$D19&lt;&gt;"",$D19&lt;=$C19),"Fin antérieure au début",""),IF(AND($I19&lt;&gt;"",$C19&lt;&gt;"",$D19&lt;&gt;"",COUNTIFS('Planning_J'!$I$3:$I$102,$I19,'Planning_J'!$C$3:$C$102,"&lt;"&amp;$D19,'Planning_J'!$D$3:$D$102,"&gt;"&amp;$C19,'Planning_J'!$A$3:$A$102,"&lt;&gt;")&gt;1),"Conflit de référent",""),IF(AND($D19&lt;&gt;"",$K19&lt;&gt;"Terminé",NOW()&gt;$D19),"Échéance dépassée","")),""))</f>
        <v/>
      </c>
      <c r="P19" s="19" t="n"/>
      <c r="Q19" s="19" t="n"/>
    </row>
    <row r="20" ht="34" customHeight="1">
      <c r="A20" s="14" t="n"/>
      <c r="B20" s="15" t="n"/>
      <c r="C20" s="31" t="n"/>
      <c r="D20" s="31" t="n"/>
      <c r="E20" s="22">
        <f>IF($A20="","",IF(OR($C20="",$D20=""),"",IFERROR(($D20-$C20)*24,"")))</f>
        <v/>
      </c>
      <c r="F20" s="18" t="n"/>
      <c r="G20" s="19" t="n"/>
      <c r="H20" s="18" t="n"/>
      <c r="I20" s="14" t="n"/>
      <c r="J20" s="14" t="n"/>
      <c r="K20" s="14" t="n"/>
      <c r="L20" s="32" t="n"/>
      <c r="M20" s="32" t="n"/>
      <c r="N20" s="23">
        <f>IF($A20="","",IF(OR($L20="",$C20=""),"",IFERROR(MAX(0,($L20-$C20)*1440),"")))</f>
        <v/>
      </c>
      <c r="O20" s="24">
        <f>IF($A20="","",IFERROR(_xlfn.TEXTJOIN(" / ",TRUE,IF(AND($C20&lt;&gt;"",$D20&lt;&gt;"",$D20&lt;=$C20),"Fin antérieure au début",""),IF(AND($I20&lt;&gt;"",$C20&lt;&gt;"",$D20&lt;&gt;"",COUNTIFS('Planning_J'!$I$3:$I$102,$I20,'Planning_J'!$C$3:$C$102,"&lt;"&amp;$D20,'Planning_J'!$D$3:$D$102,"&gt;"&amp;$C20,'Planning_J'!$A$3:$A$102,"&lt;&gt;")&gt;1),"Conflit de référent",""),IF(AND($D20&lt;&gt;"",$K20&lt;&gt;"Terminé",NOW()&gt;$D20),"Échéance dépassée","")),""))</f>
        <v/>
      </c>
      <c r="P20" s="19" t="n"/>
      <c r="Q20" s="19" t="n"/>
    </row>
    <row r="21" ht="34" customHeight="1">
      <c r="A21" s="14" t="n"/>
      <c r="B21" s="15" t="n"/>
      <c r="C21" s="31" t="n"/>
      <c r="D21" s="31" t="n"/>
      <c r="E21" s="17">
        <f>IF($A21="","",IF(OR($C21="",$D21=""),"",IFERROR(($D21-$C21)*24,"")))</f>
        <v/>
      </c>
      <c r="F21" s="18" t="n"/>
      <c r="G21" s="19" t="n"/>
      <c r="H21" s="18" t="n"/>
      <c r="I21" s="14" t="n"/>
      <c r="J21" s="14" t="n"/>
      <c r="K21" s="14" t="n"/>
      <c r="L21" s="32" t="n"/>
      <c r="M21" s="32" t="n"/>
      <c r="N21" s="21">
        <f>IF($A21="","",IF(OR($L21="",$C21=""),"",IFERROR(MAX(0,($L21-$C21)*1440),"")))</f>
        <v/>
      </c>
      <c r="O21" s="13">
        <f>IF($A21="","",IFERROR(_xlfn.TEXTJOIN(" / ",TRUE,IF(AND($C21&lt;&gt;"",$D21&lt;&gt;"",$D21&lt;=$C21),"Fin antérieure au début",""),IF(AND($I21&lt;&gt;"",$C21&lt;&gt;"",$D21&lt;&gt;"",COUNTIFS('Planning_J'!$I$3:$I$102,$I21,'Planning_J'!$C$3:$C$102,"&lt;"&amp;$D21,'Planning_J'!$D$3:$D$102,"&gt;"&amp;$C21,'Planning_J'!$A$3:$A$102,"&lt;&gt;")&gt;1),"Conflit de référent",""),IF(AND($D21&lt;&gt;"",$K21&lt;&gt;"Terminé",NOW()&gt;$D21),"Échéance dépassée","")),""))</f>
        <v/>
      </c>
      <c r="P21" s="19" t="n"/>
      <c r="Q21" s="19" t="n"/>
    </row>
    <row r="22" ht="34" customHeight="1">
      <c r="A22" s="14" t="n"/>
      <c r="B22" s="15" t="n"/>
      <c r="C22" s="31" t="n"/>
      <c r="D22" s="31" t="n"/>
      <c r="E22" s="22">
        <f>IF($A22="","",IF(OR($C22="",$D22=""),"",IFERROR(($D22-$C22)*24,"")))</f>
        <v/>
      </c>
      <c r="F22" s="18" t="n"/>
      <c r="G22" s="19" t="n"/>
      <c r="H22" s="18" t="n"/>
      <c r="I22" s="14" t="n"/>
      <c r="J22" s="14" t="n"/>
      <c r="K22" s="14" t="n"/>
      <c r="L22" s="32" t="n"/>
      <c r="M22" s="32" t="n"/>
      <c r="N22" s="23">
        <f>IF($A22="","",IF(OR($L22="",$C22=""),"",IFERROR(MAX(0,($L22-$C22)*1440),"")))</f>
        <v/>
      </c>
      <c r="O22" s="24">
        <f>IF($A22="","",IFERROR(_xlfn.TEXTJOIN(" / ",TRUE,IF(AND($C22&lt;&gt;"",$D22&lt;&gt;"",$D22&lt;=$C22),"Fin antérieure au début",""),IF(AND($I22&lt;&gt;"",$C22&lt;&gt;"",$D22&lt;&gt;"",COUNTIFS('Planning_J'!$I$3:$I$102,$I22,'Planning_J'!$C$3:$C$102,"&lt;"&amp;$D22,'Planning_J'!$D$3:$D$102,"&gt;"&amp;$C22,'Planning_J'!$A$3:$A$102,"&lt;&gt;")&gt;1),"Conflit de référent",""),IF(AND($D22&lt;&gt;"",$K22&lt;&gt;"Terminé",NOW()&gt;$D22),"Échéance dépassée","")),""))</f>
        <v/>
      </c>
      <c r="P22" s="19" t="n"/>
      <c r="Q22" s="19" t="n"/>
    </row>
    <row r="23" ht="34" customHeight="1">
      <c r="A23" s="14" t="n"/>
      <c r="B23" s="15" t="n"/>
      <c r="C23" s="31" t="n"/>
      <c r="D23" s="31" t="n"/>
      <c r="E23" s="17">
        <f>IF($A23="","",IF(OR($C23="",$D23=""),"",IFERROR(($D23-$C23)*24,"")))</f>
        <v/>
      </c>
      <c r="F23" s="18" t="n"/>
      <c r="G23" s="19" t="n"/>
      <c r="H23" s="18" t="n"/>
      <c r="I23" s="14" t="n"/>
      <c r="J23" s="14" t="n"/>
      <c r="K23" s="14" t="n"/>
      <c r="L23" s="32" t="n"/>
      <c r="M23" s="32" t="n"/>
      <c r="N23" s="21">
        <f>IF($A23="","",IF(OR($L23="",$C23=""),"",IFERROR(MAX(0,($L23-$C23)*1440),"")))</f>
        <v/>
      </c>
      <c r="O23" s="13">
        <f>IF($A23="","",IFERROR(_xlfn.TEXTJOIN(" / ",TRUE,IF(AND($C23&lt;&gt;"",$D23&lt;&gt;"",$D23&lt;=$C23),"Fin antérieure au début",""),IF(AND($I23&lt;&gt;"",$C23&lt;&gt;"",$D23&lt;&gt;"",COUNTIFS('Planning_J'!$I$3:$I$102,$I23,'Planning_J'!$C$3:$C$102,"&lt;"&amp;$D23,'Planning_J'!$D$3:$D$102,"&gt;"&amp;$C23,'Planning_J'!$A$3:$A$102,"&lt;&gt;")&gt;1),"Conflit de référent",""),IF(AND($D23&lt;&gt;"",$K23&lt;&gt;"Terminé",NOW()&gt;$D23),"Échéance dépassée","")),""))</f>
        <v/>
      </c>
      <c r="P23" s="19" t="n"/>
      <c r="Q23" s="19" t="n"/>
    </row>
    <row r="24" ht="34" customHeight="1">
      <c r="A24" s="14" t="n"/>
      <c r="B24" s="15" t="n"/>
      <c r="C24" s="31" t="n"/>
      <c r="D24" s="31" t="n"/>
      <c r="E24" s="22">
        <f>IF($A24="","",IF(OR($C24="",$D24=""),"",IFERROR(($D24-$C24)*24,"")))</f>
        <v/>
      </c>
      <c r="F24" s="18" t="n"/>
      <c r="G24" s="19" t="n"/>
      <c r="H24" s="18" t="n"/>
      <c r="I24" s="14" t="n"/>
      <c r="J24" s="14" t="n"/>
      <c r="K24" s="14" t="n"/>
      <c r="L24" s="32" t="n"/>
      <c r="M24" s="32" t="n"/>
      <c r="N24" s="23">
        <f>IF($A24="","",IF(OR($L24="",$C24=""),"",IFERROR(MAX(0,($L24-$C24)*1440),"")))</f>
        <v/>
      </c>
      <c r="O24" s="24">
        <f>IF($A24="","",IFERROR(_xlfn.TEXTJOIN(" / ",TRUE,IF(AND($C24&lt;&gt;"",$D24&lt;&gt;"",$D24&lt;=$C24),"Fin antérieure au début",""),IF(AND($I24&lt;&gt;"",$C24&lt;&gt;"",$D24&lt;&gt;"",COUNTIFS('Planning_J'!$I$3:$I$102,$I24,'Planning_J'!$C$3:$C$102,"&lt;"&amp;$D24,'Planning_J'!$D$3:$D$102,"&gt;"&amp;$C24,'Planning_J'!$A$3:$A$102,"&lt;&gt;")&gt;1),"Conflit de référent",""),IF(AND($D24&lt;&gt;"",$K24&lt;&gt;"Terminé",NOW()&gt;$D24),"Échéance dépassée","")),""))</f>
        <v/>
      </c>
      <c r="P24" s="19" t="n"/>
      <c r="Q24" s="19" t="n"/>
    </row>
    <row r="25" ht="34" customHeight="1">
      <c r="A25" s="14" t="n"/>
      <c r="B25" s="15" t="n"/>
      <c r="C25" s="31" t="n"/>
      <c r="D25" s="31" t="n"/>
      <c r="E25" s="17">
        <f>IF($A25="","",IF(OR($C25="",$D25=""),"",IFERROR(($D25-$C25)*24,"")))</f>
        <v/>
      </c>
      <c r="F25" s="18" t="n"/>
      <c r="G25" s="19" t="n"/>
      <c r="H25" s="18" t="n"/>
      <c r="I25" s="14" t="n"/>
      <c r="J25" s="14" t="n"/>
      <c r="K25" s="14" t="n"/>
      <c r="L25" s="32" t="n"/>
      <c r="M25" s="32" t="n"/>
      <c r="N25" s="21">
        <f>IF($A25="","",IF(OR($L25="",$C25=""),"",IFERROR(MAX(0,($L25-$C25)*1440),"")))</f>
        <v/>
      </c>
      <c r="O25" s="13">
        <f>IF($A25="","",IFERROR(_xlfn.TEXTJOIN(" / ",TRUE,IF(AND($C25&lt;&gt;"",$D25&lt;&gt;"",$D25&lt;=$C25),"Fin antérieure au début",""),IF(AND($I25&lt;&gt;"",$C25&lt;&gt;"",$D25&lt;&gt;"",COUNTIFS('Planning_J'!$I$3:$I$102,$I25,'Planning_J'!$C$3:$C$102,"&lt;"&amp;$D25,'Planning_J'!$D$3:$D$102,"&gt;"&amp;$C25,'Planning_J'!$A$3:$A$102,"&lt;&gt;")&gt;1),"Conflit de référent",""),IF(AND($D25&lt;&gt;"",$K25&lt;&gt;"Terminé",NOW()&gt;$D25),"Échéance dépassée","")),""))</f>
        <v/>
      </c>
      <c r="P25" s="19" t="n"/>
      <c r="Q25" s="19" t="n"/>
    </row>
    <row r="26" ht="34" customHeight="1">
      <c r="A26" s="14" t="n"/>
      <c r="B26" s="15" t="n"/>
      <c r="C26" s="31" t="n"/>
      <c r="D26" s="31" t="n"/>
      <c r="E26" s="22">
        <f>IF($A26="","",IF(OR($C26="",$D26=""),"",IFERROR(($D26-$C26)*24,"")))</f>
        <v/>
      </c>
      <c r="F26" s="18" t="n"/>
      <c r="G26" s="19" t="n"/>
      <c r="H26" s="18" t="n"/>
      <c r="I26" s="14" t="n"/>
      <c r="J26" s="14" t="n"/>
      <c r="K26" s="14" t="n"/>
      <c r="L26" s="32" t="n"/>
      <c r="M26" s="32" t="n"/>
      <c r="N26" s="23">
        <f>IF($A26="","",IF(OR($L26="",$C26=""),"",IFERROR(MAX(0,($L26-$C26)*1440),"")))</f>
        <v/>
      </c>
      <c r="O26" s="24">
        <f>IF($A26="","",IFERROR(_xlfn.TEXTJOIN(" / ",TRUE,IF(AND($C26&lt;&gt;"",$D26&lt;&gt;"",$D26&lt;=$C26),"Fin antérieure au début",""),IF(AND($I26&lt;&gt;"",$C26&lt;&gt;"",$D26&lt;&gt;"",COUNTIFS('Planning_J'!$I$3:$I$102,$I26,'Planning_J'!$C$3:$C$102,"&lt;"&amp;$D26,'Planning_J'!$D$3:$D$102,"&gt;"&amp;$C26,'Planning_J'!$A$3:$A$102,"&lt;&gt;")&gt;1),"Conflit de référent",""),IF(AND($D26&lt;&gt;"",$K26&lt;&gt;"Terminé",NOW()&gt;$D26),"Échéance dépassée","")),""))</f>
        <v/>
      </c>
      <c r="P26" s="19" t="n"/>
      <c r="Q26" s="19" t="n"/>
    </row>
    <row r="27" ht="34" customHeight="1">
      <c r="A27" s="14" t="n"/>
      <c r="B27" s="15" t="n"/>
      <c r="C27" s="31" t="n"/>
      <c r="D27" s="31" t="n"/>
      <c r="E27" s="17">
        <f>IF($A27="","",IF(OR($C27="",$D27=""),"",IFERROR(($D27-$C27)*24,"")))</f>
        <v/>
      </c>
      <c r="F27" s="18" t="n"/>
      <c r="G27" s="19" t="n"/>
      <c r="H27" s="18" t="n"/>
      <c r="I27" s="14" t="n"/>
      <c r="J27" s="14" t="n"/>
      <c r="K27" s="14" t="n"/>
      <c r="L27" s="32" t="n"/>
      <c r="M27" s="32" t="n"/>
      <c r="N27" s="21">
        <f>IF($A27="","",IF(OR($L27="",$C27=""),"",IFERROR(MAX(0,($L27-$C27)*1440),"")))</f>
        <v/>
      </c>
      <c r="O27" s="13">
        <f>IF($A27="","",IFERROR(_xlfn.TEXTJOIN(" / ",TRUE,IF(AND($C27&lt;&gt;"",$D27&lt;&gt;"",$D27&lt;=$C27),"Fin antérieure au début",""),IF(AND($I27&lt;&gt;"",$C27&lt;&gt;"",$D27&lt;&gt;"",COUNTIFS('Planning_J'!$I$3:$I$102,$I27,'Planning_J'!$C$3:$C$102,"&lt;"&amp;$D27,'Planning_J'!$D$3:$D$102,"&gt;"&amp;$C27,'Planning_J'!$A$3:$A$102,"&lt;&gt;")&gt;1),"Conflit de référent",""),IF(AND($D27&lt;&gt;"",$K27&lt;&gt;"Terminé",NOW()&gt;$D27),"Échéance dépassée","")),""))</f>
        <v/>
      </c>
      <c r="P27" s="19" t="n"/>
      <c r="Q27" s="19" t="n"/>
    </row>
    <row r="28" ht="34" customHeight="1">
      <c r="A28" s="14" t="n"/>
      <c r="B28" s="15" t="n"/>
      <c r="C28" s="31" t="n"/>
      <c r="D28" s="31" t="n"/>
      <c r="E28" s="22">
        <f>IF($A28="","",IF(OR($C28="",$D28=""),"",IFERROR(($D28-$C28)*24,"")))</f>
        <v/>
      </c>
      <c r="F28" s="18" t="n"/>
      <c r="G28" s="19" t="n"/>
      <c r="H28" s="18" t="n"/>
      <c r="I28" s="14" t="n"/>
      <c r="J28" s="14" t="n"/>
      <c r="K28" s="14" t="n"/>
      <c r="L28" s="32" t="n"/>
      <c r="M28" s="32" t="n"/>
      <c r="N28" s="23">
        <f>IF($A28="","",IF(OR($L28="",$C28=""),"",IFERROR(MAX(0,($L28-$C28)*1440),"")))</f>
        <v/>
      </c>
      <c r="O28" s="24">
        <f>IF($A28="","",IFERROR(_xlfn.TEXTJOIN(" / ",TRUE,IF(AND($C28&lt;&gt;"",$D28&lt;&gt;"",$D28&lt;=$C28),"Fin antérieure au début",""),IF(AND($I28&lt;&gt;"",$C28&lt;&gt;"",$D28&lt;&gt;"",COUNTIFS('Planning_J'!$I$3:$I$102,$I28,'Planning_J'!$C$3:$C$102,"&lt;"&amp;$D28,'Planning_J'!$D$3:$D$102,"&gt;"&amp;$C28,'Planning_J'!$A$3:$A$102,"&lt;&gt;")&gt;1),"Conflit de référent",""),IF(AND($D28&lt;&gt;"",$K28&lt;&gt;"Terminé",NOW()&gt;$D28),"Échéance dépassée","")),""))</f>
        <v/>
      </c>
      <c r="P28" s="19" t="n"/>
      <c r="Q28" s="19" t="n"/>
    </row>
    <row r="29" ht="34" customHeight="1">
      <c r="A29" s="14" t="n"/>
      <c r="B29" s="15" t="n"/>
      <c r="C29" s="31" t="n"/>
      <c r="D29" s="31" t="n"/>
      <c r="E29" s="17">
        <f>IF($A29="","",IF(OR($C29="",$D29=""),"",IFERROR(($D29-$C29)*24,"")))</f>
        <v/>
      </c>
      <c r="F29" s="18" t="n"/>
      <c r="G29" s="19" t="n"/>
      <c r="H29" s="18" t="n"/>
      <c r="I29" s="14" t="n"/>
      <c r="J29" s="14" t="n"/>
      <c r="K29" s="14" t="n"/>
      <c r="L29" s="32" t="n"/>
      <c r="M29" s="32" t="n"/>
      <c r="N29" s="21">
        <f>IF($A29="","",IF(OR($L29="",$C29=""),"",IFERROR(MAX(0,($L29-$C29)*1440),"")))</f>
        <v/>
      </c>
      <c r="O29" s="13">
        <f>IF($A29="","",IFERROR(_xlfn.TEXTJOIN(" / ",TRUE,IF(AND($C29&lt;&gt;"",$D29&lt;&gt;"",$D29&lt;=$C29),"Fin antérieure au début",""),IF(AND($I29&lt;&gt;"",$C29&lt;&gt;"",$D29&lt;&gt;"",COUNTIFS('Planning_J'!$I$3:$I$102,$I29,'Planning_J'!$C$3:$C$102,"&lt;"&amp;$D29,'Planning_J'!$D$3:$D$102,"&gt;"&amp;$C29,'Planning_J'!$A$3:$A$102,"&lt;&gt;")&gt;1),"Conflit de référent",""),IF(AND($D29&lt;&gt;"",$K29&lt;&gt;"Terminé",NOW()&gt;$D29),"Échéance dépassée","")),""))</f>
        <v/>
      </c>
      <c r="P29" s="19" t="n"/>
      <c r="Q29" s="19" t="n"/>
    </row>
    <row r="30" ht="34" customHeight="1">
      <c r="A30" s="14" t="n"/>
      <c r="B30" s="15" t="n"/>
      <c r="C30" s="31" t="n"/>
      <c r="D30" s="31" t="n"/>
      <c r="E30" s="22">
        <f>IF($A30="","",IF(OR($C30="",$D30=""),"",IFERROR(($D30-$C30)*24,"")))</f>
        <v/>
      </c>
      <c r="F30" s="18" t="n"/>
      <c r="G30" s="19" t="n"/>
      <c r="H30" s="18" t="n"/>
      <c r="I30" s="14" t="n"/>
      <c r="J30" s="14" t="n"/>
      <c r="K30" s="14" t="n"/>
      <c r="L30" s="32" t="n"/>
      <c r="M30" s="32" t="n"/>
      <c r="N30" s="23">
        <f>IF($A30="","",IF(OR($L30="",$C30=""),"",IFERROR(MAX(0,($L30-$C30)*1440),"")))</f>
        <v/>
      </c>
      <c r="O30" s="24">
        <f>IF($A30="","",IFERROR(_xlfn.TEXTJOIN(" / ",TRUE,IF(AND($C30&lt;&gt;"",$D30&lt;&gt;"",$D30&lt;=$C30),"Fin antérieure au début",""),IF(AND($I30&lt;&gt;"",$C30&lt;&gt;"",$D30&lt;&gt;"",COUNTIFS('Planning_J'!$I$3:$I$102,$I30,'Planning_J'!$C$3:$C$102,"&lt;"&amp;$D30,'Planning_J'!$D$3:$D$102,"&gt;"&amp;$C30,'Planning_J'!$A$3:$A$102,"&lt;&gt;")&gt;1),"Conflit de référent",""),IF(AND($D30&lt;&gt;"",$K30&lt;&gt;"Terminé",NOW()&gt;$D30),"Échéance dépassée","")),""))</f>
        <v/>
      </c>
      <c r="P30" s="19" t="n"/>
      <c r="Q30" s="19" t="n"/>
    </row>
    <row r="31" ht="34" customHeight="1">
      <c r="A31" s="14" t="n"/>
      <c r="B31" s="15" t="n"/>
      <c r="C31" s="31" t="n"/>
      <c r="D31" s="31" t="n"/>
      <c r="E31" s="17">
        <f>IF($A31="","",IF(OR($C31="",$D31=""),"",IFERROR(($D31-$C31)*24,"")))</f>
        <v/>
      </c>
      <c r="F31" s="18" t="n"/>
      <c r="G31" s="19" t="n"/>
      <c r="H31" s="18" t="n"/>
      <c r="I31" s="14" t="n"/>
      <c r="J31" s="14" t="n"/>
      <c r="K31" s="14" t="n"/>
      <c r="L31" s="32" t="n"/>
      <c r="M31" s="32" t="n"/>
      <c r="N31" s="21">
        <f>IF($A31="","",IF(OR($L31="",$C31=""),"",IFERROR(MAX(0,($L31-$C31)*1440),"")))</f>
        <v/>
      </c>
      <c r="O31" s="13">
        <f>IF($A31="","",IFERROR(_xlfn.TEXTJOIN(" / ",TRUE,IF(AND($C31&lt;&gt;"",$D31&lt;&gt;"",$D31&lt;=$C31),"Fin antérieure au début",""),IF(AND($I31&lt;&gt;"",$C31&lt;&gt;"",$D31&lt;&gt;"",COUNTIFS('Planning_J'!$I$3:$I$102,$I31,'Planning_J'!$C$3:$C$102,"&lt;"&amp;$D31,'Planning_J'!$D$3:$D$102,"&gt;"&amp;$C31,'Planning_J'!$A$3:$A$102,"&lt;&gt;")&gt;1),"Conflit de référent",""),IF(AND($D31&lt;&gt;"",$K31&lt;&gt;"Terminé",NOW()&gt;$D31),"Échéance dépassée","")),""))</f>
        <v/>
      </c>
      <c r="P31" s="19" t="n"/>
      <c r="Q31" s="19" t="n"/>
    </row>
    <row r="32" ht="34" customHeight="1">
      <c r="A32" s="14" t="n"/>
      <c r="B32" s="15" t="n"/>
      <c r="C32" s="31" t="n"/>
      <c r="D32" s="31" t="n"/>
      <c r="E32" s="22">
        <f>IF($A32="","",IF(OR($C32="",$D32=""),"",IFERROR(($D32-$C32)*24,"")))</f>
        <v/>
      </c>
      <c r="F32" s="18" t="n"/>
      <c r="G32" s="19" t="n"/>
      <c r="H32" s="18" t="n"/>
      <c r="I32" s="14" t="n"/>
      <c r="J32" s="14" t="n"/>
      <c r="K32" s="14" t="n"/>
      <c r="L32" s="32" t="n"/>
      <c r="M32" s="32" t="n"/>
      <c r="N32" s="23">
        <f>IF($A32="","",IF(OR($L32="",$C32=""),"",IFERROR(MAX(0,($L32-$C32)*1440),"")))</f>
        <v/>
      </c>
      <c r="O32" s="24">
        <f>IF($A32="","",IFERROR(_xlfn.TEXTJOIN(" / ",TRUE,IF(AND($C32&lt;&gt;"",$D32&lt;&gt;"",$D32&lt;=$C32),"Fin antérieure au début",""),IF(AND($I32&lt;&gt;"",$C32&lt;&gt;"",$D32&lt;&gt;"",COUNTIFS('Planning_J'!$I$3:$I$102,$I32,'Planning_J'!$C$3:$C$102,"&lt;"&amp;$D32,'Planning_J'!$D$3:$D$102,"&gt;"&amp;$C32,'Planning_J'!$A$3:$A$102,"&lt;&gt;")&gt;1),"Conflit de référent",""),IF(AND($D32&lt;&gt;"",$K32&lt;&gt;"Terminé",NOW()&gt;$D32),"Échéance dépassée","")),""))</f>
        <v/>
      </c>
      <c r="P32" s="19" t="n"/>
      <c r="Q32" s="19" t="n"/>
    </row>
    <row r="33" ht="34" customHeight="1">
      <c r="A33" s="14" t="n"/>
      <c r="B33" s="15" t="n"/>
      <c r="C33" s="31" t="n"/>
      <c r="D33" s="31" t="n"/>
      <c r="E33" s="17">
        <f>IF($A33="","",IF(OR($C33="",$D33=""),"",IFERROR(($D33-$C33)*24,"")))</f>
        <v/>
      </c>
      <c r="F33" s="18" t="n"/>
      <c r="G33" s="19" t="n"/>
      <c r="H33" s="18" t="n"/>
      <c r="I33" s="14" t="n"/>
      <c r="J33" s="14" t="n"/>
      <c r="K33" s="14" t="n"/>
      <c r="L33" s="32" t="n"/>
      <c r="M33" s="32" t="n"/>
      <c r="N33" s="21">
        <f>IF($A33="","",IF(OR($L33="",$C33=""),"",IFERROR(MAX(0,($L33-$C33)*1440),"")))</f>
        <v/>
      </c>
      <c r="O33" s="13">
        <f>IF($A33="","",IFERROR(_xlfn.TEXTJOIN(" / ",TRUE,IF(AND($C33&lt;&gt;"",$D33&lt;&gt;"",$D33&lt;=$C33),"Fin antérieure au début",""),IF(AND($I33&lt;&gt;"",$C33&lt;&gt;"",$D33&lt;&gt;"",COUNTIFS('Planning_J'!$I$3:$I$102,$I33,'Planning_J'!$C$3:$C$102,"&lt;"&amp;$D33,'Planning_J'!$D$3:$D$102,"&gt;"&amp;$C33,'Planning_J'!$A$3:$A$102,"&lt;&gt;")&gt;1),"Conflit de référent",""),IF(AND($D33&lt;&gt;"",$K33&lt;&gt;"Terminé",NOW()&gt;$D33),"Échéance dépassée","")),""))</f>
        <v/>
      </c>
      <c r="P33" s="19" t="n"/>
      <c r="Q33" s="19" t="n"/>
    </row>
    <row r="34" ht="34" customHeight="1">
      <c r="A34" s="14" t="n"/>
      <c r="B34" s="15" t="n"/>
      <c r="C34" s="31" t="n"/>
      <c r="D34" s="31" t="n"/>
      <c r="E34" s="22">
        <f>IF($A34="","",IF(OR($C34="",$D34=""),"",IFERROR(($D34-$C34)*24,"")))</f>
        <v/>
      </c>
      <c r="F34" s="18" t="n"/>
      <c r="G34" s="19" t="n"/>
      <c r="H34" s="18" t="n"/>
      <c r="I34" s="14" t="n"/>
      <c r="J34" s="14" t="n"/>
      <c r="K34" s="14" t="n"/>
      <c r="L34" s="32" t="n"/>
      <c r="M34" s="32" t="n"/>
      <c r="N34" s="23">
        <f>IF($A34="","",IF(OR($L34="",$C34=""),"",IFERROR(MAX(0,($L34-$C34)*1440),"")))</f>
        <v/>
      </c>
      <c r="O34" s="24">
        <f>IF($A34="","",IFERROR(_xlfn.TEXTJOIN(" / ",TRUE,IF(AND($C34&lt;&gt;"",$D34&lt;&gt;"",$D34&lt;=$C34),"Fin antérieure au début",""),IF(AND($I34&lt;&gt;"",$C34&lt;&gt;"",$D34&lt;&gt;"",COUNTIFS('Planning_J'!$I$3:$I$102,$I34,'Planning_J'!$C$3:$C$102,"&lt;"&amp;$D34,'Planning_J'!$D$3:$D$102,"&gt;"&amp;$C34,'Planning_J'!$A$3:$A$102,"&lt;&gt;")&gt;1),"Conflit de référent",""),IF(AND($D34&lt;&gt;"",$K34&lt;&gt;"Terminé",NOW()&gt;$D34),"Échéance dépassée","")),""))</f>
        <v/>
      </c>
      <c r="P34" s="19" t="n"/>
      <c r="Q34" s="19" t="n"/>
    </row>
    <row r="35" ht="34" customHeight="1">
      <c r="A35" s="14" t="n"/>
      <c r="B35" s="15" t="n"/>
      <c r="C35" s="31" t="n"/>
      <c r="D35" s="31" t="n"/>
      <c r="E35" s="17">
        <f>IF($A35="","",IF(OR($C35="",$D35=""),"",IFERROR(($D35-$C35)*24,"")))</f>
        <v/>
      </c>
      <c r="F35" s="18" t="n"/>
      <c r="G35" s="19" t="n"/>
      <c r="H35" s="18" t="n"/>
      <c r="I35" s="14" t="n"/>
      <c r="J35" s="14" t="n"/>
      <c r="K35" s="14" t="n"/>
      <c r="L35" s="32" t="n"/>
      <c r="M35" s="32" t="n"/>
      <c r="N35" s="21">
        <f>IF($A35="","",IF(OR($L35="",$C35=""),"",IFERROR(MAX(0,($L35-$C35)*1440),"")))</f>
        <v/>
      </c>
      <c r="O35" s="13">
        <f>IF($A35="","",IFERROR(_xlfn.TEXTJOIN(" / ",TRUE,IF(AND($C35&lt;&gt;"",$D35&lt;&gt;"",$D35&lt;=$C35),"Fin antérieure au début",""),IF(AND($I35&lt;&gt;"",$C35&lt;&gt;"",$D35&lt;&gt;"",COUNTIFS('Planning_J'!$I$3:$I$102,$I35,'Planning_J'!$C$3:$C$102,"&lt;"&amp;$D35,'Planning_J'!$D$3:$D$102,"&gt;"&amp;$C35,'Planning_J'!$A$3:$A$102,"&lt;&gt;")&gt;1),"Conflit de référent",""),IF(AND($D35&lt;&gt;"",$K35&lt;&gt;"Terminé",NOW()&gt;$D35),"Échéance dépassée","")),""))</f>
        <v/>
      </c>
      <c r="P35" s="19" t="n"/>
      <c r="Q35" s="19" t="n"/>
    </row>
    <row r="36" ht="34" customHeight="1">
      <c r="A36" s="14" t="n"/>
      <c r="B36" s="15" t="n"/>
      <c r="C36" s="31" t="n"/>
      <c r="D36" s="31" t="n"/>
      <c r="E36" s="22">
        <f>IF($A36="","",IF(OR($C36="",$D36=""),"",IFERROR(($D36-$C36)*24,"")))</f>
        <v/>
      </c>
      <c r="F36" s="18" t="n"/>
      <c r="G36" s="19" t="n"/>
      <c r="H36" s="18" t="n"/>
      <c r="I36" s="14" t="n"/>
      <c r="J36" s="14" t="n"/>
      <c r="K36" s="14" t="n"/>
      <c r="L36" s="32" t="n"/>
      <c r="M36" s="32" t="n"/>
      <c r="N36" s="23">
        <f>IF($A36="","",IF(OR($L36="",$C36=""),"",IFERROR(MAX(0,($L36-$C36)*1440),"")))</f>
        <v/>
      </c>
      <c r="O36" s="24">
        <f>IF($A36="","",IFERROR(_xlfn.TEXTJOIN(" / ",TRUE,IF(AND($C36&lt;&gt;"",$D36&lt;&gt;"",$D36&lt;=$C36),"Fin antérieure au début",""),IF(AND($I36&lt;&gt;"",$C36&lt;&gt;"",$D36&lt;&gt;"",COUNTIFS('Planning_J'!$I$3:$I$102,$I36,'Planning_J'!$C$3:$C$102,"&lt;"&amp;$D36,'Planning_J'!$D$3:$D$102,"&gt;"&amp;$C36,'Planning_J'!$A$3:$A$102,"&lt;&gt;")&gt;1),"Conflit de référent",""),IF(AND($D36&lt;&gt;"",$K36&lt;&gt;"Terminé",NOW()&gt;$D36),"Échéance dépassée","")),""))</f>
        <v/>
      </c>
      <c r="P36" s="19" t="n"/>
      <c r="Q36" s="19" t="n"/>
    </row>
    <row r="37" ht="34" customHeight="1">
      <c r="A37" s="14" t="n"/>
      <c r="B37" s="15" t="n"/>
      <c r="C37" s="31" t="n"/>
      <c r="D37" s="31" t="n"/>
      <c r="E37" s="17">
        <f>IF($A37="","",IF(OR($C37="",$D37=""),"",IFERROR(($D37-$C37)*24,"")))</f>
        <v/>
      </c>
      <c r="F37" s="18" t="n"/>
      <c r="G37" s="19" t="n"/>
      <c r="H37" s="18" t="n"/>
      <c r="I37" s="14" t="n"/>
      <c r="J37" s="14" t="n"/>
      <c r="K37" s="14" t="n"/>
      <c r="L37" s="32" t="n"/>
      <c r="M37" s="32" t="n"/>
      <c r="N37" s="21">
        <f>IF($A37="","",IF(OR($L37="",$C37=""),"",IFERROR(MAX(0,($L37-$C37)*1440),"")))</f>
        <v/>
      </c>
      <c r="O37" s="13">
        <f>IF($A37="","",IFERROR(_xlfn.TEXTJOIN(" / ",TRUE,IF(AND($C37&lt;&gt;"",$D37&lt;&gt;"",$D37&lt;=$C37),"Fin antérieure au début",""),IF(AND($I37&lt;&gt;"",$C37&lt;&gt;"",$D37&lt;&gt;"",COUNTIFS('Planning_J'!$I$3:$I$102,$I37,'Planning_J'!$C$3:$C$102,"&lt;"&amp;$D37,'Planning_J'!$D$3:$D$102,"&gt;"&amp;$C37,'Planning_J'!$A$3:$A$102,"&lt;&gt;")&gt;1),"Conflit de référent",""),IF(AND($D37&lt;&gt;"",$K37&lt;&gt;"Terminé",NOW()&gt;$D37),"Échéance dépassée","")),""))</f>
        <v/>
      </c>
      <c r="P37" s="19" t="n"/>
      <c r="Q37" s="19" t="n"/>
    </row>
    <row r="38" ht="34" customHeight="1">
      <c r="A38" s="14" t="n"/>
      <c r="B38" s="15" t="n"/>
      <c r="C38" s="31" t="n"/>
      <c r="D38" s="31" t="n"/>
      <c r="E38" s="22">
        <f>IF($A38="","",IF(OR($C38="",$D38=""),"",IFERROR(($D38-$C38)*24,"")))</f>
        <v/>
      </c>
      <c r="F38" s="18" t="n"/>
      <c r="G38" s="19" t="n"/>
      <c r="H38" s="18" t="n"/>
      <c r="I38" s="14" t="n"/>
      <c r="J38" s="14" t="n"/>
      <c r="K38" s="14" t="n"/>
      <c r="L38" s="32" t="n"/>
      <c r="M38" s="32" t="n"/>
      <c r="N38" s="23">
        <f>IF($A38="","",IF(OR($L38="",$C38=""),"",IFERROR(MAX(0,($L38-$C38)*1440),"")))</f>
        <v/>
      </c>
      <c r="O38" s="24">
        <f>IF($A38="","",IFERROR(_xlfn.TEXTJOIN(" / ",TRUE,IF(AND($C38&lt;&gt;"",$D38&lt;&gt;"",$D38&lt;=$C38),"Fin antérieure au début",""),IF(AND($I38&lt;&gt;"",$C38&lt;&gt;"",$D38&lt;&gt;"",COUNTIFS('Planning_J'!$I$3:$I$102,$I38,'Planning_J'!$C$3:$C$102,"&lt;"&amp;$D38,'Planning_J'!$D$3:$D$102,"&gt;"&amp;$C38,'Planning_J'!$A$3:$A$102,"&lt;&gt;")&gt;1),"Conflit de référent",""),IF(AND($D38&lt;&gt;"",$K38&lt;&gt;"Terminé",NOW()&gt;$D38),"Échéance dépassée","")),""))</f>
        <v/>
      </c>
      <c r="P38" s="19" t="n"/>
      <c r="Q38" s="19" t="n"/>
    </row>
    <row r="39" ht="34" customHeight="1">
      <c r="A39" s="14" t="n"/>
      <c r="B39" s="15" t="n"/>
      <c r="C39" s="31" t="n"/>
      <c r="D39" s="31" t="n"/>
      <c r="E39" s="17">
        <f>IF($A39="","",IF(OR($C39="",$D39=""),"",IFERROR(($D39-$C39)*24,"")))</f>
        <v/>
      </c>
      <c r="F39" s="18" t="n"/>
      <c r="G39" s="19" t="n"/>
      <c r="H39" s="18" t="n"/>
      <c r="I39" s="14" t="n"/>
      <c r="J39" s="14" t="n"/>
      <c r="K39" s="14" t="n"/>
      <c r="L39" s="32" t="n"/>
      <c r="M39" s="32" t="n"/>
      <c r="N39" s="21">
        <f>IF($A39="","",IF(OR($L39="",$C39=""),"",IFERROR(MAX(0,($L39-$C39)*1440),"")))</f>
        <v/>
      </c>
      <c r="O39" s="13">
        <f>IF($A39="","",IFERROR(_xlfn.TEXTJOIN(" / ",TRUE,IF(AND($C39&lt;&gt;"",$D39&lt;&gt;"",$D39&lt;=$C39),"Fin antérieure au début",""),IF(AND($I39&lt;&gt;"",$C39&lt;&gt;"",$D39&lt;&gt;"",COUNTIFS('Planning_J'!$I$3:$I$102,$I39,'Planning_J'!$C$3:$C$102,"&lt;"&amp;$D39,'Planning_J'!$D$3:$D$102,"&gt;"&amp;$C39,'Planning_J'!$A$3:$A$102,"&lt;&gt;")&gt;1),"Conflit de référent",""),IF(AND($D39&lt;&gt;"",$K39&lt;&gt;"Terminé",NOW()&gt;$D39),"Échéance dépassée","")),""))</f>
        <v/>
      </c>
      <c r="P39" s="19" t="n"/>
      <c r="Q39" s="19" t="n"/>
    </row>
    <row r="40" ht="34" customHeight="1">
      <c r="A40" s="14" t="n"/>
      <c r="B40" s="15" t="n"/>
      <c r="C40" s="31" t="n"/>
      <c r="D40" s="31" t="n"/>
      <c r="E40" s="22">
        <f>IF($A40="","",IF(OR($C40="",$D40=""),"",IFERROR(($D40-$C40)*24,"")))</f>
        <v/>
      </c>
      <c r="F40" s="18" t="n"/>
      <c r="G40" s="19" t="n"/>
      <c r="H40" s="18" t="n"/>
      <c r="I40" s="14" t="n"/>
      <c r="J40" s="14" t="n"/>
      <c r="K40" s="14" t="n"/>
      <c r="L40" s="32" t="n"/>
      <c r="M40" s="32" t="n"/>
      <c r="N40" s="23">
        <f>IF($A40="","",IF(OR($L40="",$C40=""),"",IFERROR(MAX(0,($L40-$C40)*1440),"")))</f>
        <v/>
      </c>
      <c r="O40" s="24">
        <f>IF($A40="","",IFERROR(_xlfn.TEXTJOIN(" / ",TRUE,IF(AND($C40&lt;&gt;"",$D40&lt;&gt;"",$D40&lt;=$C40),"Fin antérieure au début",""),IF(AND($I40&lt;&gt;"",$C40&lt;&gt;"",$D40&lt;&gt;"",COUNTIFS('Planning_J'!$I$3:$I$102,$I40,'Planning_J'!$C$3:$C$102,"&lt;"&amp;$D40,'Planning_J'!$D$3:$D$102,"&gt;"&amp;$C40,'Planning_J'!$A$3:$A$102,"&lt;&gt;")&gt;1),"Conflit de référent",""),IF(AND($D40&lt;&gt;"",$K40&lt;&gt;"Terminé",NOW()&gt;$D40),"Échéance dépassée","")),""))</f>
        <v/>
      </c>
      <c r="P40" s="19" t="n"/>
      <c r="Q40" s="19" t="n"/>
    </row>
    <row r="41" ht="34" customHeight="1">
      <c r="A41" s="14" t="n"/>
      <c r="B41" s="15" t="n"/>
      <c r="C41" s="31" t="n"/>
      <c r="D41" s="31" t="n"/>
      <c r="E41" s="17">
        <f>IF($A41="","",IF(OR($C41="",$D41=""),"",IFERROR(($D41-$C41)*24,"")))</f>
        <v/>
      </c>
      <c r="F41" s="18" t="n"/>
      <c r="G41" s="19" t="n"/>
      <c r="H41" s="18" t="n"/>
      <c r="I41" s="14" t="n"/>
      <c r="J41" s="14" t="n"/>
      <c r="K41" s="14" t="n"/>
      <c r="L41" s="32" t="n"/>
      <c r="M41" s="32" t="n"/>
      <c r="N41" s="21">
        <f>IF($A41="","",IF(OR($L41="",$C41=""),"",IFERROR(MAX(0,($L41-$C41)*1440),"")))</f>
        <v/>
      </c>
      <c r="O41" s="13">
        <f>IF($A41="","",IFERROR(_xlfn.TEXTJOIN(" / ",TRUE,IF(AND($C41&lt;&gt;"",$D41&lt;&gt;"",$D41&lt;=$C41),"Fin antérieure au début",""),IF(AND($I41&lt;&gt;"",$C41&lt;&gt;"",$D41&lt;&gt;"",COUNTIFS('Planning_J'!$I$3:$I$102,$I41,'Planning_J'!$C$3:$C$102,"&lt;"&amp;$D41,'Planning_J'!$D$3:$D$102,"&gt;"&amp;$C41,'Planning_J'!$A$3:$A$102,"&lt;&gt;")&gt;1),"Conflit de référent",""),IF(AND($D41&lt;&gt;"",$K41&lt;&gt;"Terminé",NOW()&gt;$D41),"Échéance dépassée","")),""))</f>
        <v/>
      </c>
      <c r="P41" s="19" t="n"/>
      <c r="Q41" s="19" t="n"/>
    </row>
    <row r="42" ht="34" customHeight="1">
      <c r="A42" s="14" t="n"/>
      <c r="B42" s="15" t="n"/>
      <c r="C42" s="31" t="n"/>
      <c r="D42" s="31" t="n"/>
      <c r="E42" s="22">
        <f>IF($A42="","",IF(OR($C42="",$D42=""),"",IFERROR(($D42-$C42)*24,"")))</f>
        <v/>
      </c>
      <c r="F42" s="18" t="n"/>
      <c r="G42" s="19" t="n"/>
      <c r="H42" s="18" t="n"/>
      <c r="I42" s="14" t="n"/>
      <c r="J42" s="14" t="n"/>
      <c r="K42" s="14" t="n"/>
      <c r="L42" s="32" t="n"/>
      <c r="M42" s="32" t="n"/>
      <c r="N42" s="23">
        <f>IF($A42="","",IF(OR($L42="",$C42=""),"",IFERROR(MAX(0,($L42-$C42)*1440),"")))</f>
        <v/>
      </c>
      <c r="O42" s="24">
        <f>IF($A42="","",IFERROR(_xlfn.TEXTJOIN(" / ",TRUE,IF(AND($C42&lt;&gt;"",$D42&lt;&gt;"",$D42&lt;=$C42),"Fin antérieure au début",""),IF(AND($I42&lt;&gt;"",$C42&lt;&gt;"",$D42&lt;&gt;"",COUNTIFS('Planning_J'!$I$3:$I$102,$I42,'Planning_J'!$C$3:$C$102,"&lt;"&amp;$D42,'Planning_J'!$D$3:$D$102,"&gt;"&amp;$C42,'Planning_J'!$A$3:$A$102,"&lt;&gt;")&gt;1),"Conflit de référent",""),IF(AND($D42&lt;&gt;"",$K42&lt;&gt;"Terminé",NOW()&gt;$D42),"Échéance dépassée","")),""))</f>
        <v/>
      </c>
      <c r="P42" s="19" t="n"/>
      <c r="Q42" s="19" t="n"/>
    </row>
    <row r="43" ht="34" customHeight="1">
      <c r="A43" s="14" t="n"/>
      <c r="B43" s="15" t="n"/>
      <c r="C43" s="31" t="n"/>
      <c r="D43" s="31" t="n"/>
      <c r="E43" s="17">
        <f>IF($A43="","",IF(OR($C43="",$D43=""),"",IFERROR(($D43-$C43)*24,"")))</f>
        <v/>
      </c>
      <c r="F43" s="18" t="n"/>
      <c r="G43" s="19" t="n"/>
      <c r="H43" s="18" t="n"/>
      <c r="I43" s="14" t="n"/>
      <c r="J43" s="14" t="n"/>
      <c r="K43" s="14" t="n"/>
      <c r="L43" s="32" t="n"/>
      <c r="M43" s="32" t="n"/>
      <c r="N43" s="21">
        <f>IF($A43="","",IF(OR($L43="",$C43=""),"",IFERROR(MAX(0,($L43-$C43)*1440),"")))</f>
        <v/>
      </c>
      <c r="O43" s="13">
        <f>IF($A43="","",IFERROR(_xlfn.TEXTJOIN(" / ",TRUE,IF(AND($C43&lt;&gt;"",$D43&lt;&gt;"",$D43&lt;=$C43),"Fin antérieure au début",""),IF(AND($I43&lt;&gt;"",$C43&lt;&gt;"",$D43&lt;&gt;"",COUNTIFS('Planning_J'!$I$3:$I$102,$I43,'Planning_J'!$C$3:$C$102,"&lt;"&amp;$D43,'Planning_J'!$D$3:$D$102,"&gt;"&amp;$C43,'Planning_J'!$A$3:$A$102,"&lt;&gt;")&gt;1),"Conflit de référent",""),IF(AND($D43&lt;&gt;"",$K43&lt;&gt;"Terminé",NOW()&gt;$D43),"Échéance dépassée","")),""))</f>
        <v/>
      </c>
      <c r="P43" s="19" t="n"/>
      <c r="Q43" s="19" t="n"/>
    </row>
    <row r="44" ht="34" customHeight="1">
      <c r="A44" s="14" t="n"/>
      <c r="B44" s="15" t="n"/>
      <c r="C44" s="31" t="n"/>
      <c r="D44" s="31" t="n"/>
      <c r="E44" s="22">
        <f>IF($A44="","",IF(OR($C44="",$D44=""),"",IFERROR(($D44-$C44)*24,"")))</f>
        <v/>
      </c>
      <c r="F44" s="18" t="n"/>
      <c r="G44" s="19" t="n"/>
      <c r="H44" s="18" t="n"/>
      <c r="I44" s="14" t="n"/>
      <c r="J44" s="14" t="n"/>
      <c r="K44" s="14" t="n"/>
      <c r="L44" s="32" t="n"/>
      <c r="M44" s="32" t="n"/>
      <c r="N44" s="23">
        <f>IF($A44="","",IF(OR($L44="",$C44=""),"",IFERROR(MAX(0,($L44-$C44)*1440),"")))</f>
        <v/>
      </c>
      <c r="O44" s="24">
        <f>IF($A44="","",IFERROR(_xlfn.TEXTJOIN(" / ",TRUE,IF(AND($C44&lt;&gt;"",$D44&lt;&gt;"",$D44&lt;=$C44),"Fin antérieure au début",""),IF(AND($I44&lt;&gt;"",$C44&lt;&gt;"",$D44&lt;&gt;"",COUNTIFS('Planning_J'!$I$3:$I$102,$I44,'Planning_J'!$C$3:$C$102,"&lt;"&amp;$D44,'Planning_J'!$D$3:$D$102,"&gt;"&amp;$C44,'Planning_J'!$A$3:$A$102,"&lt;&gt;")&gt;1),"Conflit de référent",""),IF(AND($D44&lt;&gt;"",$K44&lt;&gt;"Terminé",NOW()&gt;$D44),"Échéance dépassée","")),""))</f>
        <v/>
      </c>
      <c r="P44" s="19" t="n"/>
      <c r="Q44" s="19" t="n"/>
    </row>
    <row r="45" ht="34" customHeight="1">
      <c r="A45" s="14" t="n"/>
      <c r="B45" s="15" t="n"/>
      <c r="C45" s="31" t="n"/>
      <c r="D45" s="31" t="n"/>
      <c r="E45" s="17">
        <f>IF($A45="","",IF(OR($C45="",$D45=""),"",IFERROR(($D45-$C45)*24,"")))</f>
        <v/>
      </c>
      <c r="F45" s="18" t="n"/>
      <c r="G45" s="19" t="n"/>
      <c r="H45" s="18" t="n"/>
      <c r="I45" s="14" t="n"/>
      <c r="J45" s="14" t="n"/>
      <c r="K45" s="14" t="n"/>
      <c r="L45" s="32" t="n"/>
      <c r="M45" s="32" t="n"/>
      <c r="N45" s="21">
        <f>IF($A45="","",IF(OR($L45="",$C45=""),"",IFERROR(MAX(0,($L45-$C45)*1440),"")))</f>
        <v/>
      </c>
      <c r="O45" s="13">
        <f>IF($A45="","",IFERROR(_xlfn.TEXTJOIN(" / ",TRUE,IF(AND($C45&lt;&gt;"",$D45&lt;&gt;"",$D45&lt;=$C45),"Fin antérieure au début",""),IF(AND($I45&lt;&gt;"",$C45&lt;&gt;"",$D45&lt;&gt;"",COUNTIFS('Planning_J'!$I$3:$I$102,$I45,'Planning_J'!$C$3:$C$102,"&lt;"&amp;$D45,'Planning_J'!$D$3:$D$102,"&gt;"&amp;$C45,'Planning_J'!$A$3:$A$102,"&lt;&gt;")&gt;1),"Conflit de référent",""),IF(AND($D45&lt;&gt;"",$K45&lt;&gt;"Terminé",NOW()&gt;$D45),"Échéance dépassée","")),""))</f>
        <v/>
      </c>
      <c r="P45" s="19" t="n"/>
      <c r="Q45" s="19" t="n"/>
    </row>
    <row r="46" ht="34" customHeight="1">
      <c r="A46" s="14" t="n"/>
      <c r="B46" s="15" t="n"/>
      <c r="C46" s="31" t="n"/>
      <c r="D46" s="31" t="n"/>
      <c r="E46" s="22">
        <f>IF($A46="","",IF(OR($C46="",$D46=""),"",IFERROR(($D46-$C46)*24,"")))</f>
        <v/>
      </c>
      <c r="F46" s="18" t="n"/>
      <c r="G46" s="19" t="n"/>
      <c r="H46" s="18" t="n"/>
      <c r="I46" s="14" t="n"/>
      <c r="J46" s="14" t="n"/>
      <c r="K46" s="14" t="n"/>
      <c r="L46" s="32" t="n"/>
      <c r="M46" s="32" t="n"/>
      <c r="N46" s="23">
        <f>IF($A46="","",IF(OR($L46="",$C46=""),"",IFERROR(MAX(0,($L46-$C46)*1440),"")))</f>
        <v/>
      </c>
      <c r="O46" s="24">
        <f>IF($A46="","",IFERROR(_xlfn.TEXTJOIN(" / ",TRUE,IF(AND($C46&lt;&gt;"",$D46&lt;&gt;"",$D46&lt;=$C46),"Fin antérieure au début",""),IF(AND($I46&lt;&gt;"",$C46&lt;&gt;"",$D46&lt;&gt;"",COUNTIFS('Planning_J'!$I$3:$I$102,$I46,'Planning_J'!$C$3:$C$102,"&lt;"&amp;$D46,'Planning_J'!$D$3:$D$102,"&gt;"&amp;$C46,'Planning_J'!$A$3:$A$102,"&lt;&gt;")&gt;1),"Conflit de référent",""),IF(AND($D46&lt;&gt;"",$K46&lt;&gt;"Terminé",NOW()&gt;$D46),"Échéance dépassée","")),""))</f>
        <v/>
      </c>
      <c r="P46" s="19" t="n"/>
      <c r="Q46" s="19" t="n"/>
    </row>
    <row r="47" ht="34" customHeight="1">
      <c r="A47" s="14" t="n"/>
      <c r="B47" s="15" t="n"/>
      <c r="C47" s="31" t="n"/>
      <c r="D47" s="31" t="n"/>
      <c r="E47" s="17">
        <f>IF($A47="","",IF(OR($C47="",$D47=""),"",IFERROR(($D47-$C47)*24,"")))</f>
        <v/>
      </c>
      <c r="F47" s="18" t="n"/>
      <c r="G47" s="19" t="n"/>
      <c r="H47" s="18" t="n"/>
      <c r="I47" s="14" t="n"/>
      <c r="J47" s="14" t="n"/>
      <c r="K47" s="14" t="n"/>
      <c r="L47" s="32" t="n"/>
      <c r="M47" s="32" t="n"/>
      <c r="N47" s="21">
        <f>IF($A47="","",IF(OR($L47="",$C47=""),"",IFERROR(MAX(0,($L47-$C47)*1440),"")))</f>
        <v/>
      </c>
      <c r="O47" s="13">
        <f>IF($A47="","",IFERROR(_xlfn.TEXTJOIN(" / ",TRUE,IF(AND($C47&lt;&gt;"",$D47&lt;&gt;"",$D47&lt;=$C47),"Fin antérieure au début",""),IF(AND($I47&lt;&gt;"",$C47&lt;&gt;"",$D47&lt;&gt;"",COUNTIFS('Planning_J'!$I$3:$I$102,$I47,'Planning_J'!$C$3:$C$102,"&lt;"&amp;$D47,'Planning_J'!$D$3:$D$102,"&gt;"&amp;$C47,'Planning_J'!$A$3:$A$102,"&lt;&gt;")&gt;1),"Conflit de référent",""),IF(AND($D47&lt;&gt;"",$K47&lt;&gt;"Terminé",NOW()&gt;$D47),"Échéance dépassée","")),""))</f>
        <v/>
      </c>
      <c r="P47" s="19" t="n"/>
      <c r="Q47" s="19" t="n"/>
    </row>
    <row r="48" ht="34" customHeight="1">
      <c r="A48" s="14" t="n"/>
      <c r="B48" s="15" t="n"/>
      <c r="C48" s="31" t="n"/>
      <c r="D48" s="31" t="n"/>
      <c r="E48" s="22">
        <f>IF($A48="","",IF(OR($C48="",$D48=""),"",IFERROR(($D48-$C48)*24,"")))</f>
        <v/>
      </c>
      <c r="F48" s="18" t="n"/>
      <c r="G48" s="19" t="n"/>
      <c r="H48" s="18" t="n"/>
      <c r="I48" s="14" t="n"/>
      <c r="J48" s="14" t="n"/>
      <c r="K48" s="14" t="n"/>
      <c r="L48" s="32" t="n"/>
      <c r="M48" s="32" t="n"/>
      <c r="N48" s="23">
        <f>IF($A48="","",IF(OR($L48="",$C48=""),"",IFERROR(MAX(0,($L48-$C48)*1440),"")))</f>
        <v/>
      </c>
      <c r="O48" s="24">
        <f>IF($A48="","",IFERROR(_xlfn.TEXTJOIN(" / ",TRUE,IF(AND($C48&lt;&gt;"",$D48&lt;&gt;"",$D48&lt;=$C48),"Fin antérieure au début",""),IF(AND($I48&lt;&gt;"",$C48&lt;&gt;"",$D48&lt;&gt;"",COUNTIFS('Planning_J'!$I$3:$I$102,$I48,'Planning_J'!$C$3:$C$102,"&lt;"&amp;$D48,'Planning_J'!$D$3:$D$102,"&gt;"&amp;$C48,'Planning_J'!$A$3:$A$102,"&lt;&gt;")&gt;1),"Conflit de référent",""),IF(AND($D48&lt;&gt;"",$K48&lt;&gt;"Terminé",NOW()&gt;$D48),"Échéance dépassée","")),""))</f>
        <v/>
      </c>
      <c r="P48" s="19" t="n"/>
      <c r="Q48" s="19" t="n"/>
    </row>
    <row r="49" ht="34" customHeight="1">
      <c r="A49" s="14" t="n"/>
      <c r="B49" s="15" t="n"/>
      <c r="C49" s="31" t="n"/>
      <c r="D49" s="31" t="n"/>
      <c r="E49" s="17">
        <f>IF($A49="","",IF(OR($C49="",$D49=""),"",IFERROR(($D49-$C49)*24,"")))</f>
        <v/>
      </c>
      <c r="F49" s="18" t="n"/>
      <c r="G49" s="19" t="n"/>
      <c r="H49" s="18" t="n"/>
      <c r="I49" s="14" t="n"/>
      <c r="J49" s="14" t="n"/>
      <c r="K49" s="14" t="n"/>
      <c r="L49" s="32" t="n"/>
      <c r="M49" s="32" t="n"/>
      <c r="N49" s="21">
        <f>IF($A49="","",IF(OR($L49="",$C49=""),"",IFERROR(MAX(0,($L49-$C49)*1440),"")))</f>
        <v/>
      </c>
      <c r="O49" s="13">
        <f>IF($A49="","",IFERROR(_xlfn.TEXTJOIN(" / ",TRUE,IF(AND($C49&lt;&gt;"",$D49&lt;&gt;"",$D49&lt;=$C49),"Fin antérieure au début",""),IF(AND($I49&lt;&gt;"",$C49&lt;&gt;"",$D49&lt;&gt;"",COUNTIFS('Planning_J'!$I$3:$I$102,$I49,'Planning_J'!$C$3:$C$102,"&lt;"&amp;$D49,'Planning_J'!$D$3:$D$102,"&gt;"&amp;$C49,'Planning_J'!$A$3:$A$102,"&lt;&gt;")&gt;1),"Conflit de référent",""),IF(AND($D49&lt;&gt;"",$K49&lt;&gt;"Terminé",NOW()&gt;$D49),"Échéance dépassée","")),""))</f>
        <v/>
      </c>
      <c r="P49" s="19" t="n"/>
      <c r="Q49" s="19" t="n"/>
    </row>
    <row r="50" ht="34" customHeight="1">
      <c r="A50" s="14" t="n"/>
      <c r="B50" s="15" t="n"/>
      <c r="C50" s="31" t="n"/>
      <c r="D50" s="31" t="n"/>
      <c r="E50" s="22">
        <f>IF($A50="","",IF(OR($C50="",$D50=""),"",IFERROR(($D50-$C50)*24,"")))</f>
        <v/>
      </c>
      <c r="F50" s="18" t="n"/>
      <c r="G50" s="19" t="n"/>
      <c r="H50" s="18" t="n"/>
      <c r="I50" s="14" t="n"/>
      <c r="J50" s="14" t="n"/>
      <c r="K50" s="14" t="n"/>
      <c r="L50" s="32" t="n"/>
      <c r="M50" s="32" t="n"/>
      <c r="N50" s="23">
        <f>IF($A50="","",IF(OR($L50="",$C50=""),"",IFERROR(MAX(0,($L50-$C50)*1440),"")))</f>
        <v/>
      </c>
      <c r="O50" s="24">
        <f>IF($A50="","",IFERROR(_xlfn.TEXTJOIN(" / ",TRUE,IF(AND($C50&lt;&gt;"",$D50&lt;&gt;"",$D50&lt;=$C50),"Fin antérieure au début",""),IF(AND($I50&lt;&gt;"",$C50&lt;&gt;"",$D50&lt;&gt;"",COUNTIFS('Planning_J'!$I$3:$I$102,$I50,'Planning_J'!$C$3:$C$102,"&lt;"&amp;$D50,'Planning_J'!$D$3:$D$102,"&gt;"&amp;$C50,'Planning_J'!$A$3:$A$102,"&lt;&gt;")&gt;1),"Conflit de référent",""),IF(AND($D50&lt;&gt;"",$K50&lt;&gt;"Terminé",NOW()&gt;$D50),"Échéance dépassée","")),""))</f>
        <v/>
      </c>
      <c r="P50" s="19" t="n"/>
      <c r="Q50" s="19" t="n"/>
    </row>
    <row r="51" ht="34" customHeight="1">
      <c r="A51" s="14" t="n"/>
      <c r="B51" s="15" t="n"/>
      <c r="C51" s="31" t="n"/>
      <c r="D51" s="31" t="n"/>
      <c r="E51" s="17">
        <f>IF($A51="","",IF(OR($C51="",$D51=""),"",IFERROR(($D51-$C51)*24,"")))</f>
        <v/>
      </c>
      <c r="F51" s="18" t="n"/>
      <c r="G51" s="19" t="n"/>
      <c r="H51" s="18" t="n"/>
      <c r="I51" s="14" t="n"/>
      <c r="J51" s="14" t="n"/>
      <c r="K51" s="14" t="n"/>
      <c r="L51" s="32" t="n"/>
      <c r="M51" s="32" t="n"/>
      <c r="N51" s="21">
        <f>IF($A51="","",IF(OR($L51="",$C51=""),"",IFERROR(MAX(0,($L51-$C51)*1440),"")))</f>
        <v/>
      </c>
      <c r="O51" s="13">
        <f>IF($A51="","",IFERROR(_xlfn.TEXTJOIN(" / ",TRUE,IF(AND($C51&lt;&gt;"",$D51&lt;&gt;"",$D51&lt;=$C51),"Fin antérieure au début",""),IF(AND($I51&lt;&gt;"",$C51&lt;&gt;"",$D51&lt;&gt;"",COUNTIFS('Planning_J'!$I$3:$I$102,$I51,'Planning_J'!$C$3:$C$102,"&lt;"&amp;$D51,'Planning_J'!$D$3:$D$102,"&gt;"&amp;$C51,'Planning_J'!$A$3:$A$102,"&lt;&gt;")&gt;1),"Conflit de référent",""),IF(AND($D51&lt;&gt;"",$K51&lt;&gt;"Terminé",NOW()&gt;$D51),"Échéance dépassée","")),""))</f>
        <v/>
      </c>
      <c r="P51" s="19" t="n"/>
      <c r="Q51" s="19" t="n"/>
    </row>
    <row r="52" ht="34" customHeight="1">
      <c r="A52" s="14" t="n"/>
      <c r="B52" s="15" t="n"/>
      <c r="C52" s="31" t="n"/>
      <c r="D52" s="31" t="n"/>
      <c r="E52" s="22">
        <f>IF($A52="","",IF(OR($C52="",$D52=""),"",IFERROR(($D52-$C52)*24,"")))</f>
        <v/>
      </c>
      <c r="F52" s="18" t="n"/>
      <c r="G52" s="19" t="n"/>
      <c r="H52" s="18" t="n"/>
      <c r="I52" s="14" t="n"/>
      <c r="J52" s="14" t="n"/>
      <c r="K52" s="14" t="n"/>
      <c r="L52" s="32" t="n"/>
      <c r="M52" s="32" t="n"/>
      <c r="N52" s="23">
        <f>IF($A52="","",IF(OR($L52="",$C52=""),"",IFERROR(MAX(0,($L52-$C52)*1440),"")))</f>
        <v/>
      </c>
      <c r="O52" s="24">
        <f>IF($A52="","",IFERROR(_xlfn.TEXTJOIN(" / ",TRUE,IF(AND($C52&lt;&gt;"",$D52&lt;&gt;"",$D52&lt;=$C52),"Fin antérieure au début",""),IF(AND($I52&lt;&gt;"",$C52&lt;&gt;"",$D52&lt;&gt;"",COUNTIFS('Planning_J'!$I$3:$I$102,$I52,'Planning_J'!$C$3:$C$102,"&lt;"&amp;$D52,'Planning_J'!$D$3:$D$102,"&gt;"&amp;$C52,'Planning_J'!$A$3:$A$102,"&lt;&gt;")&gt;1),"Conflit de référent",""),IF(AND($D52&lt;&gt;"",$K52&lt;&gt;"Terminé",NOW()&gt;$D52),"Échéance dépassée","")),""))</f>
        <v/>
      </c>
      <c r="P52" s="19" t="n"/>
      <c r="Q52" s="19" t="n"/>
    </row>
    <row r="53" ht="34" customHeight="1">
      <c r="A53" s="14" t="n"/>
      <c r="B53" s="15" t="n"/>
      <c r="C53" s="31" t="n"/>
      <c r="D53" s="31" t="n"/>
      <c r="E53" s="17">
        <f>IF($A53="","",IF(OR($C53="",$D53=""),"",IFERROR(($D53-$C53)*24,"")))</f>
        <v/>
      </c>
      <c r="F53" s="18" t="n"/>
      <c r="G53" s="19" t="n"/>
      <c r="H53" s="18" t="n"/>
      <c r="I53" s="14" t="n"/>
      <c r="J53" s="14" t="n"/>
      <c r="K53" s="14" t="n"/>
      <c r="L53" s="32" t="n"/>
      <c r="M53" s="32" t="n"/>
      <c r="N53" s="21">
        <f>IF($A53="","",IF(OR($L53="",$C53=""),"",IFERROR(MAX(0,($L53-$C53)*1440),"")))</f>
        <v/>
      </c>
      <c r="O53" s="13">
        <f>IF($A53="","",IFERROR(_xlfn.TEXTJOIN(" / ",TRUE,IF(AND($C53&lt;&gt;"",$D53&lt;&gt;"",$D53&lt;=$C53),"Fin antérieure au début",""),IF(AND($I53&lt;&gt;"",$C53&lt;&gt;"",$D53&lt;&gt;"",COUNTIFS('Planning_J'!$I$3:$I$102,$I53,'Planning_J'!$C$3:$C$102,"&lt;"&amp;$D53,'Planning_J'!$D$3:$D$102,"&gt;"&amp;$C53,'Planning_J'!$A$3:$A$102,"&lt;&gt;")&gt;1),"Conflit de référent",""),IF(AND($D53&lt;&gt;"",$K53&lt;&gt;"Terminé",NOW()&gt;$D53),"Échéance dépassée","")),""))</f>
        <v/>
      </c>
      <c r="P53" s="19" t="n"/>
      <c r="Q53" s="19" t="n"/>
    </row>
    <row r="54" ht="34" customHeight="1">
      <c r="A54" s="14" t="n"/>
      <c r="B54" s="15" t="n"/>
      <c r="C54" s="31" t="n"/>
      <c r="D54" s="31" t="n"/>
      <c r="E54" s="22">
        <f>IF($A54="","",IF(OR($C54="",$D54=""),"",IFERROR(($D54-$C54)*24,"")))</f>
        <v/>
      </c>
      <c r="F54" s="18" t="n"/>
      <c r="G54" s="19" t="n"/>
      <c r="H54" s="18" t="n"/>
      <c r="I54" s="14" t="n"/>
      <c r="J54" s="14" t="n"/>
      <c r="K54" s="14" t="n"/>
      <c r="L54" s="32" t="n"/>
      <c r="M54" s="32" t="n"/>
      <c r="N54" s="23">
        <f>IF($A54="","",IF(OR($L54="",$C54=""),"",IFERROR(MAX(0,($L54-$C54)*1440),"")))</f>
        <v/>
      </c>
      <c r="O54" s="24">
        <f>IF($A54="","",IFERROR(_xlfn.TEXTJOIN(" / ",TRUE,IF(AND($C54&lt;&gt;"",$D54&lt;&gt;"",$D54&lt;=$C54),"Fin antérieure au début",""),IF(AND($I54&lt;&gt;"",$C54&lt;&gt;"",$D54&lt;&gt;"",COUNTIFS('Planning_J'!$I$3:$I$102,$I54,'Planning_J'!$C$3:$C$102,"&lt;"&amp;$D54,'Planning_J'!$D$3:$D$102,"&gt;"&amp;$C54,'Planning_J'!$A$3:$A$102,"&lt;&gt;")&gt;1),"Conflit de référent",""),IF(AND($D54&lt;&gt;"",$K54&lt;&gt;"Terminé",NOW()&gt;$D54),"Échéance dépassée","")),""))</f>
        <v/>
      </c>
      <c r="P54" s="19" t="n"/>
      <c r="Q54" s="19" t="n"/>
    </row>
    <row r="55" ht="34" customHeight="1">
      <c r="A55" s="14" t="n"/>
      <c r="B55" s="15" t="n"/>
      <c r="C55" s="31" t="n"/>
      <c r="D55" s="31" t="n"/>
      <c r="E55" s="17">
        <f>IF($A55="","",IF(OR($C55="",$D55=""),"",IFERROR(($D55-$C55)*24,"")))</f>
        <v/>
      </c>
      <c r="F55" s="18" t="n"/>
      <c r="G55" s="19" t="n"/>
      <c r="H55" s="18" t="n"/>
      <c r="I55" s="14" t="n"/>
      <c r="J55" s="14" t="n"/>
      <c r="K55" s="14" t="n"/>
      <c r="L55" s="32" t="n"/>
      <c r="M55" s="32" t="n"/>
      <c r="N55" s="21">
        <f>IF($A55="","",IF(OR($L55="",$C55=""),"",IFERROR(MAX(0,($L55-$C55)*1440),"")))</f>
        <v/>
      </c>
      <c r="O55" s="13">
        <f>IF($A55="","",IFERROR(_xlfn.TEXTJOIN(" / ",TRUE,IF(AND($C55&lt;&gt;"",$D55&lt;&gt;"",$D55&lt;=$C55),"Fin antérieure au début",""),IF(AND($I55&lt;&gt;"",$C55&lt;&gt;"",$D55&lt;&gt;"",COUNTIFS('Planning_J'!$I$3:$I$102,$I55,'Planning_J'!$C$3:$C$102,"&lt;"&amp;$D55,'Planning_J'!$D$3:$D$102,"&gt;"&amp;$C55,'Planning_J'!$A$3:$A$102,"&lt;&gt;")&gt;1),"Conflit de référent",""),IF(AND($D55&lt;&gt;"",$K55&lt;&gt;"Terminé",NOW()&gt;$D55),"Échéance dépassée","")),""))</f>
        <v/>
      </c>
      <c r="P55" s="19" t="n"/>
      <c r="Q55" s="19" t="n"/>
    </row>
    <row r="56" ht="34" customHeight="1">
      <c r="A56" s="14" t="n"/>
      <c r="B56" s="15" t="n"/>
      <c r="C56" s="31" t="n"/>
      <c r="D56" s="31" t="n"/>
      <c r="E56" s="22">
        <f>IF($A56="","",IF(OR($C56="",$D56=""),"",IFERROR(($D56-$C56)*24,"")))</f>
        <v/>
      </c>
      <c r="F56" s="18" t="n"/>
      <c r="G56" s="19" t="n"/>
      <c r="H56" s="18" t="n"/>
      <c r="I56" s="14" t="n"/>
      <c r="J56" s="14" t="n"/>
      <c r="K56" s="14" t="n"/>
      <c r="L56" s="32" t="n"/>
      <c r="M56" s="32" t="n"/>
      <c r="N56" s="23">
        <f>IF($A56="","",IF(OR($L56="",$C56=""),"",IFERROR(MAX(0,($L56-$C56)*1440),"")))</f>
        <v/>
      </c>
      <c r="O56" s="24">
        <f>IF($A56="","",IFERROR(_xlfn.TEXTJOIN(" / ",TRUE,IF(AND($C56&lt;&gt;"",$D56&lt;&gt;"",$D56&lt;=$C56),"Fin antérieure au début",""),IF(AND($I56&lt;&gt;"",$C56&lt;&gt;"",$D56&lt;&gt;"",COUNTIFS('Planning_J'!$I$3:$I$102,$I56,'Planning_J'!$C$3:$C$102,"&lt;"&amp;$D56,'Planning_J'!$D$3:$D$102,"&gt;"&amp;$C56,'Planning_J'!$A$3:$A$102,"&lt;&gt;")&gt;1),"Conflit de référent",""),IF(AND($D56&lt;&gt;"",$K56&lt;&gt;"Terminé",NOW()&gt;$D56),"Échéance dépassée","")),""))</f>
        <v/>
      </c>
      <c r="P56" s="19" t="n"/>
      <c r="Q56" s="19" t="n"/>
    </row>
    <row r="57" ht="34" customHeight="1">
      <c r="A57" s="14" t="n"/>
      <c r="B57" s="15" t="n"/>
      <c r="C57" s="31" t="n"/>
      <c r="D57" s="31" t="n"/>
      <c r="E57" s="17">
        <f>IF($A57="","",IF(OR($C57="",$D57=""),"",IFERROR(($D57-$C57)*24,"")))</f>
        <v/>
      </c>
      <c r="F57" s="18" t="n"/>
      <c r="G57" s="19" t="n"/>
      <c r="H57" s="18" t="n"/>
      <c r="I57" s="14" t="n"/>
      <c r="J57" s="14" t="n"/>
      <c r="K57" s="14" t="n"/>
      <c r="L57" s="32" t="n"/>
      <c r="M57" s="32" t="n"/>
      <c r="N57" s="21">
        <f>IF($A57="","",IF(OR($L57="",$C57=""),"",IFERROR(MAX(0,($L57-$C57)*1440),"")))</f>
        <v/>
      </c>
      <c r="O57" s="13">
        <f>IF($A57="","",IFERROR(_xlfn.TEXTJOIN(" / ",TRUE,IF(AND($C57&lt;&gt;"",$D57&lt;&gt;"",$D57&lt;=$C57),"Fin antérieure au début",""),IF(AND($I57&lt;&gt;"",$C57&lt;&gt;"",$D57&lt;&gt;"",COUNTIFS('Planning_J'!$I$3:$I$102,$I57,'Planning_J'!$C$3:$C$102,"&lt;"&amp;$D57,'Planning_J'!$D$3:$D$102,"&gt;"&amp;$C57,'Planning_J'!$A$3:$A$102,"&lt;&gt;")&gt;1),"Conflit de référent",""),IF(AND($D57&lt;&gt;"",$K57&lt;&gt;"Terminé",NOW()&gt;$D57),"Échéance dépassée","")),""))</f>
        <v/>
      </c>
      <c r="P57" s="19" t="n"/>
      <c r="Q57" s="19" t="n"/>
    </row>
    <row r="58" ht="34" customHeight="1">
      <c r="A58" s="14" t="n"/>
      <c r="B58" s="15" t="n"/>
      <c r="C58" s="31" t="n"/>
      <c r="D58" s="31" t="n"/>
      <c r="E58" s="22">
        <f>IF($A58="","",IF(OR($C58="",$D58=""),"",IFERROR(($D58-$C58)*24,"")))</f>
        <v/>
      </c>
      <c r="F58" s="18" t="n"/>
      <c r="G58" s="19" t="n"/>
      <c r="H58" s="18" t="n"/>
      <c r="I58" s="14" t="n"/>
      <c r="J58" s="14" t="n"/>
      <c r="K58" s="14" t="n"/>
      <c r="L58" s="32" t="n"/>
      <c r="M58" s="32" t="n"/>
      <c r="N58" s="23">
        <f>IF($A58="","",IF(OR($L58="",$C58=""),"",IFERROR(MAX(0,($L58-$C58)*1440),"")))</f>
        <v/>
      </c>
      <c r="O58" s="24">
        <f>IF($A58="","",IFERROR(_xlfn.TEXTJOIN(" / ",TRUE,IF(AND($C58&lt;&gt;"",$D58&lt;&gt;"",$D58&lt;=$C58),"Fin antérieure au début",""),IF(AND($I58&lt;&gt;"",$C58&lt;&gt;"",$D58&lt;&gt;"",COUNTIFS('Planning_J'!$I$3:$I$102,$I58,'Planning_J'!$C$3:$C$102,"&lt;"&amp;$D58,'Planning_J'!$D$3:$D$102,"&gt;"&amp;$C58,'Planning_J'!$A$3:$A$102,"&lt;&gt;")&gt;1),"Conflit de référent",""),IF(AND($D58&lt;&gt;"",$K58&lt;&gt;"Terminé",NOW()&gt;$D58),"Échéance dépassée","")),""))</f>
        <v/>
      </c>
      <c r="P58" s="19" t="n"/>
      <c r="Q58" s="19" t="n"/>
    </row>
    <row r="59" ht="34" customHeight="1">
      <c r="A59" s="14" t="n"/>
      <c r="B59" s="15" t="n"/>
      <c r="C59" s="31" t="n"/>
      <c r="D59" s="31" t="n"/>
      <c r="E59" s="17">
        <f>IF($A59="","",IF(OR($C59="",$D59=""),"",IFERROR(($D59-$C59)*24,"")))</f>
        <v/>
      </c>
      <c r="F59" s="18" t="n"/>
      <c r="G59" s="19" t="n"/>
      <c r="H59" s="18" t="n"/>
      <c r="I59" s="14" t="n"/>
      <c r="J59" s="14" t="n"/>
      <c r="K59" s="14" t="n"/>
      <c r="L59" s="32" t="n"/>
      <c r="M59" s="32" t="n"/>
      <c r="N59" s="21">
        <f>IF($A59="","",IF(OR($L59="",$C59=""),"",IFERROR(MAX(0,($L59-$C59)*1440),"")))</f>
        <v/>
      </c>
      <c r="O59" s="13">
        <f>IF($A59="","",IFERROR(_xlfn.TEXTJOIN(" / ",TRUE,IF(AND($C59&lt;&gt;"",$D59&lt;&gt;"",$D59&lt;=$C59),"Fin antérieure au début",""),IF(AND($I59&lt;&gt;"",$C59&lt;&gt;"",$D59&lt;&gt;"",COUNTIFS('Planning_J'!$I$3:$I$102,$I59,'Planning_J'!$C$3:$C$102,"&lt;"&amp;$D59,'Planning_J'!$D$3:$D$102,"&gt;"&amp;$C59,'Planning_J'!$A$3:$A$102,"&lt;&gt;")&gt;1),"Conflit de référent",""),IF(AND($D59&lt;&gt;"",$K59&lt;&gt;"Terminé",NOW()&gt;$D59),"Échéance dépassée","")),""))</f>
        <v/>
      </c>
      <c r="P59" s="19" t="n"/>
      <c r="Q59" s="19" t="n"/>
    </row>
    <row r="60" ht="34" customHeight="1">
      <c r="A60" s="14" t="n"/>
      <c r="B60" s="15" t="n"/>
      <c r="C60" s="31" t="n"/>
      <c r="D60" s="31" t="n"/>
      <c r="E60" s="22">
        <f>IF($A60="","",IF(OR($C60="",$D60=""),"",IFERROR(($D60-$C60)*24,"")))</f>
        <v/>
      </c>
      <c r="F60" s="18" t="n"/>
      <c r="G60" s="19" t="n"/>
      <c r="H60" s="18" t="n"/>
      <c r="I60" s="14" t="n"/>
      <c r="J60" s="14" t="n"/>
      <c r="K60" s="14" t="n"/>
      <c r="L60" s="32" t="n"/>
      <c r="M60" s="32" t="n"/>
      <c r="N60" s="23">
        <f>IF($A60="","",IF(OR($L60="",$C60=""),"",IFERROR(MAX(0,($L60-$C60)*1440),"")))</f>
        <v/>
      </c>
      <c r="O60" s="24">
        <f>IF($A60="","",IFERROR(_xlfn.TEXTJOIN(" / ",TRUE,IF(AND($C60&lt;&gt;"",$D60&lt;&gt;"",$D60&lt;=$C60),"Fin antérieure au début",""),IF(AND($I60&lt;&gt;"",$C60&lt;&gt;"",$D60&lt;&gt;"",COUNTIFS('Planning_J'!$I$3:$I$102,$I60,'Planning_J'!$C$3:$C$102,"&lt;"&amp;$D60,'Planning_J'!$D$3:$D$102,"&gt;"&amp;$C60,'Planning_J'!$A$3:$A$102,"&lt;&gt;")&gt;1),"Conflit de référent",""),IF(AND($D60&lt;&gt;"",$K60&lt;&gt;"Terminé",NOW()&gt;$D60),"Échéance dépassée","")),""))</f>
        <v/>
      </c>
      <c r="P60" s="19" t="n"/>
      <c r="Q60" s="19" t="n"/>
    </row>
    <row r="61" ht="34" customHeight="1">
      <c r="A61" s="14" t="n"/>
      <c r="B61" s="15" t="n"/>
      <c r="C61" s="31" t="n"/>
      <c r="D61" s="31" t="n"/>
      <c r="E61" s="17">
        <f>IF($A61="","",IF(OR($C61="",$D61=""),"",IFERROR(($D61-$C61)*24,"")))</f>
        <v/>
      </c>
      <c r="F61" s="18" t="n"/>
      <c r="G61" s="19" t="n"/>
      <c r="H61" s="18" t="n"/>
      <c r="I61" s="14" t="n"/>
      <c r="J61" s="14" t="n"/>
      <c r="K61" s="14" t="n"/>
      <c r="L61" s="32" t="n"/>
      <c r="M61" s="32" t="n"/>
      <c r="N61" s="21">
        <f>IF($A61="","",IF(OR($L61="",$C61=""),"",IFERROR(MAX(0,($L61-$C61)*1440),"")))</f>
        <v/>
      </c>
      <c r="O61" s="13">
        <f>IF($A61="","",IFERROR(_xlfn.TEXTJOIN(" / ",TRUE,IF(AND($C61&lt;&gt;"",$D61&lt;&gt;"",$D61&lt;=$C61),"Fin antérieure au début",""),IF(AND($I61&lt;&gt;"",$C61&lt;&gt;"",$D61&lt;&gt;"",COUNTIFS('Planning_J'!$I$3:$I$102,$I61,'Planning_J'!$C$3:$C$102,"&lt;"&amp;$D61,'Planning_J'!$D$3:$D$102,"&gt;"&amp;$C61,'Planning_J'!$A$3:$A$102,"&lt;&gt;")&gt;1),"Conflit de référent",""),IF(AND($D61&lt;&gt;"",$K61&lt;&gt;"Terminé",NOW()&gt;$D61),"Échéance dépassée","")),""))</f>
        <v/>
      </c>
      <c r="P61" s="19" t="n"/>
      <c r="Q61" s="19" t="n"/>
    </row>
    <row r="62" ht="34" customHeight="1">
      <c r="A62" s="14" t="n"/>
      <c r="B62" s="15" t="n"/>
      <c r="C62" s="31" t="n"/>
      <c r="D62" s="31" t="n"/>
      <c r="E62" s="22">
        <f>IF($A62="","",IF(OR($C62="",$D62=""),"",IFERROR(($D62-$C62)*24,"")))</f>
        <v/>
      </c>
      <c r="F62" s="18" t="n"/>
      <c r="G62" s="19" t="n"/>
      <c r="H62" s="18" t="n"/>
      <c r="I62" s="14" t="n"/>
      <c r="J62" s="14" t="n"/>
      <c r="K62" s="14" t="n"/>
      <c r="L62" s="32" t="n"/>
      <c r="M62" s="32" t="n"/>
      <c r="N62" s="23">
        <f>IF($A62="","",IF(OR($L62="",$C62=""),"",IFERROR(MAX(0,($L62-$C62)*1440),"")))</f>
        <v/>
      </c>
      <c r="O62" s="24">
        <f>IF($A62="","",IFERROR(_xlfn.TEXTJOIN(" / ",TRUE,IF(AND($C62&lt;&gt;"",$D62&lt;&gt;"",$D62&lt;=$C62),"Fin antérieure au début",""),IF(AND($I62&lt;&gt;"",$C62&lt;&gt;"",$D62&lt;&gt;"",COUNTIFS('Planning_J'!$I$3:$I$102,$I62,'Planning_J'!$C$3:$C$102,"&lt;"&amp;$D62,'Planning_J'!$D$3:$D$102,"&gt;"&amp;$C62,'Planning_J'!$A$3:$A$102,"&lt;&gt;")&gt;1),"Conflit de référent",""),IF(AND($D62&lt;&gt;"",$K62&lt;&gt;"Terminé",NOW()&gt;$D62),"Échéance dépassée","")),""))</f>
        <v/>
      </c>
      <c r="P62" s="19" t="n"/>
      <c r="Q62" s="19" t="n"/>
    </row>
    <row r="63" ht="34" customHeight="1">
      <c r="A63" s="14" t="n"/>
      <c r="B63" s="15" t="n"/>
      <c r="C63" s="31" t="n"/>
      <c r="D63" s="31" t="n"/>
      <c r="E63" s="17">
        <f>IF($A63="","",IF(OR($C63="",$D63=""),"",IFERROR(($D63-$C63)*24,"")))</f>
        <v/>
      </c>
      <c r="F63" s="18" t="n"/>
      <c r="G63" s="19" t="n"/>
      <c r="H63" s="18" t="n"/>
      <c r="I63" s="14" t="n"/>
      <c r="J63" s="14" t="n"/>
      <c r="K63" s="14" t="n"/>
      <c r="L63" s="32" t="n"/>
      <c r="M63" s="32" t="n"/>
      <c r="N63" s="21">
        <f>IF($A63="","",IF(OR($L63="",$C63=""),"",IFERROR(MAX(0,($L63-$C63)*1440),"")))</f>
        <v/>
      </c>
      <c r="O63" s="13">
        <f>IF($A63="","",IFERROR(_xlfn.TEXTJOIN(" / ",TRUE,IF(AND($C63&lt;&gt;"",$D63&lt;&gt;"",$D63&lt;=$C63),"Fin antérieure au début",""),IF(AND($I63&lt;&gt;"",$C63&lt;&gt;"",$D63&lt;&gt;"",COUNTIFS('Planning_J'!$I$3:$I$102,$I63,'Planning_J'!$C$3:$C$102,"&lt;"&amp;$D63,'Planning_J'!$D$3:$D$102,"&gt;"&amp;$C63,'Planning_J'!$A$3:$A$102,"&lt;&gt;")&gt;1),"Conflit de référent",""),IF(AND($D63&lt;&gt;"",$K63&lt;&gt;"Terminé",NOW()&gt;$D63),"Échéance dépassée","")),""))</f>
        <v/>
      </c>
      <c r="P63" s="19" t="n"/>
      <c r="Q63" s="19" t="n"/>
    </row>
    <row r="64" ht="34" customHeight="1">
      <c r="A64" s="14" t="n"/>
      <c r="B64" s="15" t="n"/>
      <c r="C64" s="31" t="n"/>
      <c r="D64" s="31" t="n"/>
      <c r="E64" s="22">
        <f>IF($A64="","",IF(OR($C64="",$D64=""),"",IFERROR(($D64-$C64)*24,"")))</f>
        <v/>
      </c>
      <c r="F64" s="18" t="n"/>
      <c r="G64" s="19" t="n"/>
      <c r="H64" s="18" t="n"/>
      <c r="I64" s="14" t="n"/>
      <c r="J64" s="14" t="n"/>
      <c r="K64" s="14" t="n"/>
      <c r="L64" s="32" t="n"/>
      <c r="M64" s="32" t="n"/>
      <c r="N64" s="23">
        <f>IF($A64="","",IF(OR($L64="",$C64=""),"",IFERROR(MAX(0,($L64-$C64)*1440),"")))</f>
        <v/>
      </c>
      <c r="O64" s="24">
        <f>IF($A64="","",IFERROR(_xlfn.TEXTJOIN(" / ",TRUE,IF(AND($C64&lt;&gt;"",$D64&lt;&gt;"",$D64&lt;=$C64),"Fin antérieure au début",""),IF(AND($I64&lt;&gt;"",$C64&lt;&gt;"",$D64&lt;&gt;"",COUNTIFS('Planning_J'!$I$3:$I$102,$I64,'Planning_J'!$C$3:$C$102,"&lt;"&amp;$D64,'Planning_J'!$D$3:$D$102,"&gt;"&amp;$C64,'Planning_J'!$A$3:$A$102,"&lt;&gt;")&gt;1),"Conflit de référent",""),IF(AND($D64&lt;&gt;"",$K64&lt;&gt;"Terminé",NOW()&gt;$D64),"Échéance dépassée","")),""))</f>
        <v/>
      </c>
      <c r="P64" s="19" t="n"/>
      <c r="Q64" s="19" t="n"/>
    </row>
    <row r="65" ht="34" customHeight="1">
      <c r="A65" s="14" t="n"/>
      <c r="B65" s="15" t="n"/>
      <c r="C65" s="31" t="n"/>
      <c r="D65" s="31" t="n"/>
      <c r="E65" s="17">
        <f>IF($A65="","",IF(OR($C65="",$D65=""),"",IFERROR(($D65-$C65)*24,"")))</f>
        <v/>
      </c>
      <c r="F65" s="18" t="n"/>
      <c r="G65" s="19" t="n"/>
      <c r="H65" s="18" t="n"/>
      <c r="I65" s="14" t="n"/>
      <c r="J65" s="14" t="n"/>
      <c r="K65" s="14" t="n"/>
      <c r="L65" s="32" t="n"/>
      <c r="M65" s="32" t="n"/>
      <c r="N65" s="21">
        <f>IF($A65="","",IF(OR($L65="",$C65=""),"",IFERROR(MAX(0,($L65-$C65)*1440),"")))</f>
        <v/>
      </c>
      <c r="O65" s="13">
        <f>IF($A65="","",IFERROR(_xlfn.TEXTJOIN(" / ",TRUE,IF(AND($C65&lt;&gt;"",$D65&lt;&gt;"",$D65&lt;=$C65),"Fin antérieure au début",""),IF(AND($I65&lt;&gt;"",$C65&lt;&gt;"",$D65&lt;&gt;"",COUNTIFS('Planning_J'!$I$3:$I$102,$I65,'Planning_J'!$C$3:$C$102,"&lt;"&amp;$D65,'Planning_J'!$D$3:$D$102,"&gt;"&amp;$C65,'Planning_J'!$A$3:$A$102,"&lt;&gt;")&gt;1),"Conflit de référent",""),IF(AND($D65&lt;&gt;"",$K65&lt;&gt;"Terminé",NOW()&gt;$D65),"Échéance dépassée","")),""))</f>
        <v/>
      </c>
      <c r="P65" s="19" t="n"/>
      <c r="Q65" s="19" t="n"/>
    </row>
    <row r="66" ht="34" customHeight="1">
      <c r="A66" s="14" t="n"/>
      <c r="B66" s="15" t="n"/>
      <c r="C66" s="31" t="n"/>
      <c r="D66" s="31" t="n"/>
      <c r="E66" s="22">
        <f>IF($A66="","",IF(OR($C66="",$D66=""),"",IFERROR(($D66-$C66)*24,"")))</f>
        <v/>
      </c>
      <c r="F66" s="18" t="n"/>
      <c r="G66" s="19" t="n"/>
      <c r="H66" s="18" t="n"/>
      <c r="I66" s="14" t="n"/>
      <c r="J66" s="14" t="n"/>
      <c r="K66" s="14" t="n"/>
      <c r="L66" s="32" t="n"/>
      <c r="M66" s="32" t="n"/>
      <c r="N66" s="23">
        <f>IF($A66="","",IF(OR($L66="",$C66=""),"",IFERROR(MAX(0,($L66-$C66)*1440),"")))</f>
        <v/>
      </c>
      <c r="O66" s="24">
        <f>IF($A66="","",IFERROR(_xlfn.TEXTJOIN(" / ",TRUE,IF(AND($C66&lt;&gt;"",$D66&lt;&gt;"",$D66&lt;=$C66),"Fin antérieure au début",""),IF(AND($I66&lt;&gt;"",$C66&lt;&gt;"",$D66&lt;&gt;"",COUNTIFS('Planning_J'!$I$3:$I$102,$I66,'Planning_J'!$C$3:$C$102,"&lt;"&amp;$D66,'Planning_J'!$D$3:$D$102,"&gt;"&amp;$C66,'Planning_J'!$A$3:$A$102,"&lt;&gt;")&gt;1),"Conflit de référent",""),IF(AND($D66&lt;&gt;"",$K66&lt;&gt;"Terminé",NOW()&gt;$D66),"Échéance dépassée","")),""))</f>
        <v/>
      </c>
      <c r="P66" s="19" t="n"/>
      <c r="Q66" s="19" t="n"/>
    </row>
    <row r="67" ht="34" customHeight="1">
      <c r="A67" s="14" t="n"/>
      <c r="B67" s="15" t="n"/>
      <c r="C67" s="31" t="n"/>
      <c r="D67" s="31" t="n"/>
      <c r="E67" s="17">
        <f>IF($A67="","",IF(OR($C67="",$D67=""),"",IFERROR(($D67-$C67)*24,"")))</f>
        <v/>
      </c>
      <c r="F67" s="18" t="n"/>
      <c r="G67" s="19" t="n"/>
      <c r="H67" s="18" t="n"/>
      <c r="I67" s="14" t="n"/>
      <c r="J67" s="14" t="n"/>
      <c r="K67" s="14" t="n"/>
      <c r="L67" s="32" t="n"/>
      <c r="M67" s="32" t="n"/>
      <c r="N67" s="21">
        <f>IF($A67="","",IF(OR($L67="",$C67=""),"",IFERROR(MAX(0,($L67-$C67)*1440),"")))</f>
        <v/>
      </c>
      <c r="O67" s="13">
        <f>IF($A67="","",IFERROR(_xlfn.TEXTJOIN(" / ",TRUE,IF(AND($C67&lt;&gt;"",$D67&lt;&gt;"",$D67&lt;=$C67),"Fin antérieure au début",""),IF(AND($I67&lt;&gt;"",$C67&lt;&gt;"",$D67&lt;&gt;"",COUNTIFS('Planning_J'!$I$3:$I$102,$I67,'Planning_J'!$C$3:$C$102,"&lt;"&amp;$D67,'Planning_J'!$D$3:$D$102,"&gt;"&amp;$C67,'Planning_J'!$A$3:$A$102,"&lt;&gt;")&gt;1),"Conflit de référent",""),IF(AND($D67&lt;&gt;"",$K67&lt;&gt;"Terminé",NOW()&gt;$D67),"Échéance dépassée","")),""))</f>
        <v/>
      </c>
      <c r="P67" s="19" t="n"/>
      <c r="Q67" s="19" t="n"/>
    </row>
    <row r="68" ht="34" customHeight="1">
      <c r="A68" s="14" t="n"/>
      <c r="B68" s="15" t="n"/>
      <c r="C68" s="31" t="n"/>
      <c r="D68" s="31" t="n"/>
      <c r="E68" s="22">
        <f>IF($A68="","",IF(OR($C68="",$D68=""),"",IFERROR(($D68-$C68)*24,"")))</f>
        <v/>
      </c>
      <c r="F68" s="18" t="n"/>
      <c r="G68" s="19" t="n"/>
      <c r="H68" s="18" t="n"/>
      <c r="I68" s="14" t="n"/>
      <c r="J68" s="14" t="n"/>
      <c r="K68" s="14" t="n"/>
      <c r="L68" s="32" t="n"/>
      <c r="M68" s="32" t="n"/>
      <c r="N68" s="23">
        <f>IF($A68="","",IF(OR($L68="",$C68=""),"",IFERROR(MAX(0,($L68-$C68)*1440),"")))</f>
        <v/>
      </c>
      <c r="O68" s="24">
        <f>IF($A68="","",IFERROR(_xlfn.TEXTJOIN(" / ",TRUE,IF(AND($C68&lt;&gt;"",$D68&lt;&gt;"",$D68&lt;=$C68),"Fin antérieure au début",""),IF(AND($I68&lt;&gt;"",$C68&lt;&gt;"",$D68&lt;&gt;"",COUNTIFS('Planning_J'!$I$3:$I$102,$I68,'Planning_J'!$C$3:$C$102,"&lt;"&amp;$D68,'Planning_J'!$D$3:$D$102,"&gt;"&amp;$C68,'Planning_J'!$A$3:$A$102,"&lt;&gt;")&gt;1),"Conflit de référent",""),IF(AND($D68&lt;&gt;"",$K68&lt;&gt;"Terminé",NOW()&gt;$D68),"Échéance dépassée","")),""))</f>
        <v/>
      </c>
      <c r="P68" s="19" t="n"/>
      <c r="Q68" s="19" t="n"/>
    </row>
    <row r="69" ht="34" customHeight="1">
      <c r="A69" s="14" t="n"/>
      <c r="B69" s="15" t="n"/>
      <c r="C69" s="31" t="n"/>
      <c r="D69" s="31" t="n"/>
      <c r="E69" s="17">
        <f>IF($A69="","",IF(OR($C69="",$D69=""),"",IFERROR(($D69-$C69)*24,"")))</f>
        <v/>
      </c>
      <c r="F69" s="18" t="n"/>
      <c r="G69" s="19" t="n"/>
      <c r="H69" s="18" t="n"/>
      <c r="I69" s="14" t="n"/>
      <c r="J69" s="14" t="n"/>
      <c r="K69" s="14" t="n"/>
      <c r="L69" s="32" t="n"/>
      <c r="M69" s="32" t="n"/>
      <c r="N69" s="21">
        <f>IF($A69="","",IF(OR($L69="",$C69=""),"",IFERROR(MAX(0,($L69-$C69)*1440),"")))</f>
        <v/>
      </c>
      <c r="O69" s="13">
        <f>IF($A69="","",IFERROR(_xlfn.TEXTJOIN(" / ",TRUE,IF(AND($C69&lt;&gt;"",$D69&lt;&gt;"",$D69&lt;=$C69),"Fin antérieure au début",""),IF(AND($I69&lt;&gt;"",$C69&lt;&gt;"",$D69&lt;&gt;"",COUNTIFS('Planning_J'!$I$3:$I$102,$I69,'Planning_J'!$C$3:$C$102,"&lt;"&amp;$D69,'Planning_J'!$D$3:$D$102,"&gt;"&amp;$C69,'Planning_J'!$A$3:$A$102,"&lt;&gt;")&gt;1),"Conflit de référent",""),IF(AND($D69&lt;&gt;"",$K69&lt;&gt;"Terminé",NOW()&gt;$D69),"Échéance dépassée","")),""))</f>
        <v/>
      </c>
      <c r="P69" s="19" t="n"/>
      <c r="Q69" s="19" t="n"/>
    </row>
    <row r="70" ht="34" customHeight="1">
      <c r="A70" s="14" t="n"/>
      <c r="B70" s="15" t="n"/>
      <c r="C70" s="31" t="n"/>
      <c r="D70" s="31" t="n"/>
      <c r="E70" s="22">
        <f>IF($A70="","",IF(OR($C70="",$D70=""),"",IFERROR(($D70-$C70)*24,"")))</f>
        <v/>
      </c>
      <c r="F70" s="18" t="n"/>
      <c r="G70" s="19" t="n"/>
      <c r="H70" s="18" t="n"/>
      <c r="I70" s="14" t="n"/>
      <c r="J70" s="14" t="n"/>
      <c r="K70" s="14" t="n"/>
      <c r="L70" s="32" t="n"/>
      <c r="M70" s="32" t="n"/>
      <c r="N70" s="23">
        <f>IF($A70="","",IF(OR($L70="",$C70=""),"",IFERROR(MAX(0,($L70-$C70)*1440),"")))</f>
        <v/>
      </c>
      <c r="O70" s="24">
        <f>IF($A70="","",IFERROR(_xlfn.TEXTJOIN(" / ",TRUE,IF(AND($C70&lt;&gt;"",$D70&lt;&gt;"",$D70&lt;=$C70),"Fin antérieure au début",""),IF(AND($I70&lt;&gt;"",$C70&lt;&gt;"",$D70&lt;&gt;"",COUNTIFS('Planning_J'!$I$3:$I$102,$I70,'Planning_J'!$C$3:$C$102,"&lt;"&amp;$D70,'Planning_J'!$D$3:$D$102,"&gt;"&amp;$C70,'Planning_J'!$A$3:$A$102,"&lt;&gt;")&gt;1),"Conflit de référent",""),IF(AND($D70&lt;&gt;"",$K70&lt;&gt;"Terminé",NOW()&gt;$D70),"Échéance dépassée","")),""))</f>
        <v/>
      </c>
      <c r="P70" s="19" t="n"/>
      <c r="Q70" s="19" t="n"/>
    </row>
    <row r="71" ht="34" customHeight="1">
      <c r="A71" s="14" t="n"/>
      <c r="B71" s="15" t="n"/>
      <c r="C71" s="31" t="n"/>
      <c r="D71" s="31" t="n"/>
      <c r="E71" s="17">
        <f>IF($A71="","",IF(OR($C71="",$D71=""),"",IFERROR(($D71-$C71)*24,"")))</f>
        <v/>
      </c>
      <c r="F71" s="18" t="n"/>
      <c r="G71" s="19" t="n"/>
      <c r="H71" s="18" t="n"/>
      <c r="I71" s="14" t="n"/>
      <c r="J71" s="14" t="n"/>
      <c r="K71" s="14" t="n"/>
      <c r="L71" s="32" t="n"/>
      <c r="M71" s="32" t="n"/>
      <c r="N71" s="21">
        <f>IF($A71="","",IF(OR($L71="",$C71=""),"",IFERROR(MAX(0,($L71-$C71)*1440),"")))</f>
        <v/>
      </c>
      <c r="O71" s="13">
        <f>IF($A71="","",IFERROR(_xlfn.TEXTJOIN(" / ",TRUE,IF(AND($C71&lt;&gt;"",$D71&lt;&gt;"",$D71&lt;=$C71),"Fin antérieure au début",""),IF(AND($I71&lt;&gt;"",$C71&lt;&gt;"",$D71&lt;&gt;"",COUNTIFS('Planning_J'!$I$3:$I$102,$I71,'Planning_J'!$C$3:$C$102,"&lt;"&amp;$D71,'Planning_J'!$D$3:$D$102,"&gt;"&amp;$C71,'Planning_J'!$A$3:$A$102,"&lt;&gt;")&gt;1),"Conflit de référent",""),IF(AND($D71&lt;&gt;"",$K71&lt;&gt;"Terminé",NOW()&gt;$D71),"Échéance dépassée","")),""))</f>
        <v/>
      </c>
      <c r="P71" s="19" t="n"/>
      <c r="Q71" s="19" t="n"/>
    </row>
    <row r="72" ht="34" customHeight="1">
      <c r="A72" s="14" t="n"/>
      <c r="B72" s="15" t="n"/>
      <c r="C72" s="31" t="n"/>
      <c r="D72" s="31" t="n"/>
      <c r="E72" s="22">
        <f>IF($A72="","",IF(OR($C72="",$D72=""),"",IFERROR(($D72-$C72)*24,"")))</f>
        <v/>
      </c>
      <c r="F72" s="18" t="n"/>
      <c r="G72" s="19" t="n"/>
      <c r="H72" s="18" t="n"/>
      <c r="I72" s="14" t="n"/>
      <c r="J72" s="14" t="n"/>
      <c r="K72" s="14" t="n"/>
      <c r="L72" s="32" t="n"/>
      <c r="M72" s="32" t="n"/>
      <c r="N72" s="23">
        <f>IF($A72="","",IF(OR($L72="",$C72=""),"",IFERROR(MAX(0,($L72-$C72)*1440),"")))</f>
        <v/>
      </c>
      <c r="O72" s="24">
        <f>IF($A72="","",IFERROR(_xlfn.TEXTJOIN(" / ",TRUE,IF(AND($C72&lt;&gt;"",$D72&lt;&gt;"",$D72&lt;=$C72),"Fin antérieure au début",""),IF(AND($I72&lt;&gt;"",$C72&lt;&gt;"",$D72&lt;&gt;"",COUNTIFS('Planning_J'!$I$3:$I$102,$I72,'Planning_J'!$C$3:$C$102,"&lt;"&amp;$D72,'Planning_J'!$D$3:$D$102,"&gt;"&amp;$C72,'Planning_J'!$A$3:$A$102,"&lt;&gt;")&gt;1),"Conflit de référent",""),IF(AND($D72&lt;&gt;"",$K72&lt;&gt;"Terminé",NOW()&gt;$D72),"Échéance dépassée","")),""))</f>
        <v/>
      </c>
      <c r="P72" s="19" t="n"/>
      <c r="Q72" s="19" t="n"/>
    </row>
    <row r="73" ht="34" customHeight="1">
      <c r="A73" s="14" t="n"/>
      <c r="B73" s="15" t="n"/>
      <c r="C73" s="31" t="n"/>
      <c r="D73" s="31" t="n"/>
      <c r="E73" s="17">
        <f>IF($A73="","",IF(OR($C73="",$D73=""),"",IFERROR(($D73-$C73)*24,"")))</f>
        <v/>
      </c>
      <c r="F73" s="18" t="n"/>
      <c r="G73" s="19" t="n"/>
      <c r="H73" s="18" t="n"/>
      <c r="I73" s="14" t="n"/>
      <c r="J73" s="14" t="n"/>
      <c r="K73" s="14" t="n"/>
      <c r="L73" s="32" t="n"/>
      <c r="M73" s="32" t="n"/>
      <c r="N73" s="21">
        <f>IF($A73="","",IF(OR($L73="",$C73=""),"",IFERROR(MAX(0,($L73-$C73)*1440),"")))</f>
        <v/>
      </c>
      <c r="O73" s="13">
        <f>IF($A73="","",IFERROR(_xlfn.TEXTJOIN(" / ",TRUE,IF(AND($C73&lt;&gt;"",$D73&lt;&gt;"",$D73&lt;=$C73),"Fin antérieure au début",""),IF(AND($I73&lt;&gt;"",$C73&lt;&gt;"",$D73&lt;&gt;"",COUNTIFS('Planning_J'!$I$3:$I$102,$I73,'Planning_J'!$C$3:$C$102,"&lt;"&amp;$D73,'Planning_J'!$D$3:$D$102,"&gt;"&amp;$C73,'Planning_J'!$A$3:$A$102,"&lt;&gt;")&gt;1),"Conflit de référent",""),IF(AND($D73&lt;&gt;"",$K73&lt;&gt;"Terminé",NOW()&gt;$D73),"Échéance dépassée","")),""))</f>
        <v/>
      </c>
      <c r="P73" s="19" t="n"/>
      <c r="Q73" s="19" t="n"/>
    </row>
    <row r="74" ht="34" customHeight="1">
      <c r="A74" s="14" t="n"/>
      <c r="B74" s="15" t="n"/>
      <c r="C74" s="31" t="n"/>
      <c r="D74" s="31" t="n"/>
      <c r="E74" s="22">
        <f>IF($A74="","",IF(OR($C74="",$D74=""),"",IFERROR(($D74-$C74)*24,"")))</f>
        <v/>
      </c>
      <c r="F74" s="18" t="n"/>
      <c r="G74" s="19" t="n"/>
      <c r="H74" s="18" t="n"/>
      <c r="I74" s="14" t="n"/>
      <c r="J74" s="14" t="n"/>
      <c r="K74" s="14" t="n"/>
      <c r="L74" s="32" t="n"/>
      <c r="M74" s="32" t="n"/>
      <c r="N74" s="23">
        <f>IF($A74="","",IF(OR($L74="",$C74=""),"",IFERROR(MAX(0,($L74-$C74)*1440),"")))</f>
        <v/>
      </c>
      <c r="O74" s="24">
        <f>IF($A74="","",IFERROR(_xlfn.TEXTJOIN(" / ",TRUE,IF(AND($C74&lt;&gt;"",$D74&lt;&gt;"",$D74&lt;=$C74),"Fin antérieure au début",""),IF(AND($I74&lt;&gt;"",$C74&lt;&gt;"",$D74&lt;&gt;"",COUNTIFS('Planning_J'!$I$3:$I$102,$I74,'Planning_J'!$C$3:$C$102,"&lt;"&amp;$D74,'Planning_J'!$D$3:$D$102,"&gt;"&amp;$C74,'Planning_J'!$A$3:$A$102,"&lt;&gt;")&gt;1),"Conflit de référent",""),IF(AND($D74&lt;&gt;"",$K74&lt;&gt;"Terminé",NOW()&gt;$D74),"Échéance dépassée","")),""))</f>
        <v/>
      </c>
      <c r="P74" s="19" t="n"/>
      <c r="Q74" s="19" t="n"/>
    </row>
    <row r="75" ht="34" customHeight="1">
      <c r="A75" s="14" t="n"/>
      <c r="B75" s="15" t="n"/>
      <c r="C75" s="31" t="n"/>
      <c r="D75" s="31" t="n"/>
      <c r="E75" s="17">
        <f>IF($A75="","",IF(OR($C75="",$D75=""),"",IFERROR(($D75-$C75)*24,"")))</f>
        <v/>
      </c>
      <c r="F75" s="18" t="n"/>
      <c r="G75" s="19" t="n"/>
      <c r="H75" s="18" t="n"/>
      <c r="I75" s="14" t="n"/>
      <c r="J75" s="14" t="n"/>
      <c r="K75" s="14" t="n"/>
      <c r="L75" s="32" t="n"/>
      <c r="M75" s="32" t="n"/>
      <c r="N75" s="21">
        <f>IF($A75="","",IF(OR($L75="",$C75=""),"",IFERROR(MAX(0,($L75-$C75)*1440),"")))</f>
        <v/>
      </c>
      <c r="O75" s="13">
        <f>IF($A75="","",IFERROR(_xlfn.TEXTJOIN(" / ",TRUE,IF(AND($C75&lt;&gt;"",$D75&lt;&gt;"",$D75&lt;=$C75),"Fin antérieure au début",""),IF(AND($I75&lt;&gt;"",$C75&lt;&gt;"",$D75&lt;&gt;"",COUNTIFS('Planning_J'!$I$3:$I$102,$I75,'Planning_J'!$C$3:$C$102,"&lt;"&amp;$D75,'Planning_J'!$D$3:$D$102,"&gt;"&amp;$C75,'Planning_J'!$A$3:$A$102,"&lt;&gt;")&gt;1),"Conflit de référent",""),IF(AND($D75&lt;&gt;"",$K75&lt;&gt;"Terminé",NOW()&gt;$D75),"Échéance dépassée","")),""))</f>
        <v/>
      </c>
      <c r="P75" s="19" t="n"/>
      <c r="Q75" s="19" t="n"/>
    </row>
    <row r="76" ht="34" customHeight="1">
      <c r="A76" s="14" t="n"/>
      <c r="B76" s="15" t="n"/>
      <c r="C76" s="31" t="n"/>
      <c r="D76" s="31" t="n"/>
      <c r="E76" s="22">
        <f>IF($A76="","",IF(OR($C76="",$D76=""),"",IFERROR(($D76-$C76)*24,"")))</f>
        <v/>
      </c>
      <c r="F76" s="18" t="n"/>
      <c r="G76" s="19" t="n"/>
      <c r="H76" s="18" t="n"/>
      <c r="I76" s="14" t="n"/>
      <c r="J76" s="14" t="n"/>
      <c r="K76" s="14" t="n"/>
      <c r="L76" s="32" t="n"/>
      <c r="M76" s="32" t="n"/>
      <c r="N76" s="23">
        <f>IF($A76="","",IF(OR($L76="",$C76=""),"",IFERROR(MAX(0,($L76-$C76)*1440),"")))</f>
        <v/>
      </c>
      <c r="O76" s="24">
        <f>IF($A76="","",IFERROR(_xlfn.TEXTJOIN(" / ",TRUE,IF(AND($C76&lt;&gt;"",$D76&lt;&gt;"",$D76&lt;=$C76),"Fin antérieure au début",""),IF(AND($I76&lt;&gt;"",$C76&lt;&gt;"",$D76&lt;&gt;"",COUNTIFS('Planning_J'!$I$3:$I$102,$I76,'Planning_J'!$C$3:$C$102,"&lt;"&amp;$D76,'Planning_J'!$D$3:$D$102,"&gt;"&amp;$C76,'Planning_J'!$A$3:$A$102,"&lt;&gt;")&gt;1),"Conflit de référent",""),IF(AND($D76&lt;&gt;"",$K76&lt;&gt;"Terminé",NOW()&gt;$D76),"Échéance dépassée","")),""))</f>
        <v/>
      </c>
      <c r="P76" s="19" t="n"/>
      <c r="Q76" s="19" t="n"/>
    </row>
    <row r="77" ht="34" customHeight="1">
      <c r="A77" s="14" t="n"/>
      <c r="B77" s="15" t="n"/>
      <c r="C77" s="31" t="n"/>
      <c r="D77" s="31" t="n"/>
      <c r="E77" s="17">
        <f>IF($A77="","",IF(OR($C77="",$D77=""),"",IFERROR(($D77-$C77)*24,"")))</f>
        <v/>
      </c>
      <c r="F77" s="18" t="n"/>
      <c r="G77" s="19" t="n"/>
      <c r="H77" s="18" t="n"/>
      <c r="I77" s="14" t="n"/>
      <c r="J77" s="14" t="n"/>
      <c r="K77" s="14" t="n"/>
      <c r="L77" s="32" t="n"/>
      <c r="M77" s="32" t="n"/>
      <c r="N77" s="21">
        <f>IF($A77="","",IF(OR($L77="",$C77=""),"",IFERROR(MAX(0,($L77-$C77)*1440),"")))</f>
        <v/>
      </c>
      <c r="O77" s="13">
        <f>IF($A77="","",IFERROR(_xlfn.TEXTJOIN(" / ",TRUE,IF(AND($C77&lt;&gt;"",$D77&lt;&gt;"",$D77&lt;=$C77),"Fin antérieure au début",""),IF(AND($I77&lt;&gt;"",$C77&lt;&gt;"",$D77&lt;&gt;"",COUNTIFS('Planning_J'!$I$3:$I$102,$I77,'Planning_J'!$C$3:$C$102,"&lt;"&amp;$D77,'Planning_J'!$D$3:$D$102,"&gt;"&amp;$C77,'Planning_J'!$A$3:$A$102,"&lt;&gt;")&gt;1),"Conflit de référent",""),IF(AND($D77&lt;&gt;"",$K77&lt;&gt;"Terminé",NOW()&gt;$D77),"Échéance dépassée","")),""))</f>
        <v/>
      </c>
      <c r="P77" s="19" t="n"/>
      <c r="Q77" s="19" t="n"/>
    </row>
    <row r="78" ht="34" customHeight="1">
      <c r="A78" s="14" t="n"/>
      <c r="B78" s="15" t="n"/>
      <c r="C78" s="31" t="n"/>
      <c r="D78" s="31" t="n"/>
      <c r="E78" s="22">
        <f>IF($A78="","",IF(OR($C78="",$D78=""),"",IFERROR(($D78-$C78)*24,"")))</f>
        <v/>
      </c>
      <c r="F78" s="18" t="n"/>
      <c r="G78" s="19" t="n"/>
      <c r="H78" s="18" t="n"/>
      <c r="I78" s="14" t="n"/>
      <c r="J78" s="14" t="n"/>
      <c r="K78" s="14" t="n"/>
      <c r="L78" s="32" t="n"/>
      <c r="M78" s="32" t="n"/>
      <c r="N78" s="23">
        <f>IF($A78="","",IF(OR($L78="",$C78=""),"",IFERROR(MAX(0,($L78-$C78)*1440),"")))</f>
        <v/>
      </c>
      <c r="O78" s="24">
        <f>IF($A78="","",IFERROR(_xlfn.TEXTJOIN(" / ",TRUE,IF(AND($C78&lt;&gt;"",$D78&lt;&gt;"",$D78&lt;=$C78),"Fin antérieure au début",""),IF(AND($I78&lt;&gt;"",$C78&lt;&gt;"",$D78&lt;&gt;"",COUNTIFS('Planning_J'!$I$3:$I$102,$I78,'Planning_J'!$C$3:$C$102,"&lt;"&amp;$D78,'Planning_J'!$D$3:$D$102,"&gt;"&amp;$C78,'Planning_J'!$A$3:$A$102,"&lt;&gt;")&gt;1),"Conflit de référent",""),IF(AND($D78&lt;&gt;"",$K78&lt;&gt;"Terminé",NOW()&gt;$D78),"Échéance dépassée","")),""))</f>
        <v/>
      </c>
      <c r="P78" s="19" t="n"/>
      <c r="Q78" s="19" t="n"/>
    </row>
    <row r="79" ht="34" customHeight="1">
      <c r="A79" s="14" t="n"/>
      <c r="B79" s="15" t="n"/>
      <c r="C79" s="31" t="n"/>
      <c r="D79" s="31" t="n"/>
      <c r="E79" s="17">
        <f>IF($A79="","",IF(OR($C79="",$D79=""),"",IFERROR(($D79-$C79)*24,"")))</f>
        <v/>
      </c>
      <c r="F79" s="18" t="n"/>
      <c r="G79" s="19" t="n"/>
      <c r="H79" s="18" t="n"/>
      <c r="I79" s="14" t="n"/>
      <c r="J79" s="14" t="n"/>
      <c r="K79" s="14" t="n"/>
      <c r="L79" s="32" t="n"/>
      <c r="M79" s="32" t="n"/>
      <c r="N79" s="21">
        <f>IF($A79="","",IF(OR($L79="",$C79=""),"",IFERROR(MAX(0,($L79-$C79)*1440),"")))</f>
        <v/>
      </c>
      <c r="O79" s="13">
        <f>IF($A79="","",IFERROR(_xlfn.TEXTJOIN(" / ",TRUE,IF(AND($C79&lt;&gt;"",$D79&lt;&gt;"",$D79&lt;=$C79),"Fin antérieure au début",""),IF(AND($I79&lt;&gt;"",$C79&lt;&gt;"",$D79&lt;&gt;"",COUNTIFS('Planning_J'!$I$3:$I$102,$I79,'Planning_J'!$C$3:$C$102,"&lt;"&amp;$D79,'Planning_J'!$D$3:$D$102,"&gt;"&amp;$C79,'Planning_J'!$A$3:$A$102,"&lt;&gt;")&gt;1),"Conflit de référent",""),IF(AND($D79&lt;&gt;"",$K79&lt;&gt;"Terminé",NOW()&gt;$D79),"Échéance dépassée","")),""))</f>
        <v/>
      </c>
      <c r="P79" s="19" t="n"/>
      <c r="Q79" s="19" t="n"/>
    </row>
    <row r="80" ht="34" customHeight="1">
      <c r="A80" s="14" t="n"/>
      <c r="B80" s="15" t="n"/>
      <c r="C80" s="31" t="n"/>
      <c r="D80" s="31" t="n"/>
      <c r="E80" s="22">
        <f>IF($A80="","",IF(OR($C80="",$D80=""),"",IFERROR(($D80-$C80)*24,"")))</f>
        <v/>
      </c>
      <c r="F80" s="18" t="n"/>
      <c r="G80" s="19" t="n"/>
      <c r="H80" s="18" t="n"/>
      <c r="I80" s="14" t="n"/>
      <c r="J80" s="14" t="n"/>
      <c r="K80" s="14" t="n"/>
      <c r="L80" s="32" t="n"/>
      <c r="M80" s="32" t="n"/>
      <c r="N80" s="23">
        <f>IF($A80="","",IF(OR($L80="",$C80=""),"",IFERROR(MAX(0,($L80-$C80)*1440),"")))</f>
        <v/>
      </c>
      <c r="O80" s="24">
        <f>IF($A80="","",IFERROR(_xlfn.TEXTJOIN(" / ",TRUE,IF(AND($C80&lt;&gt;"",$D80&lt;&gt;"",$D80&lt;=$C80),"Fin antérieure au début",""),IF(AND($I80&lt;&gt;"",$C80&lt;&gt;"",$D80&lt;&gt;"",COUNTIFS('Planning_J'!$I$3:$I$102,$I80,'Planning_J'!$C$3:$C$102,"&lt;"&amp;$D80,'Planning_J'!$D$3:$D$102,"&gt;"&amp;$C80,'Planning_J'!$A$3:$A$102,"&lt;&gt;")&gt;1),"Conflit de référent",""),IF(AND($D80&lt;&gt;"",$K80&lt;&gt;"Terminé",NOW()&gt;$D80),"Échéance dépassée","")),""))</f>
        <v/>
      </c>
      <c r="P80" s="19" t="n"/>
      <c r="Q80" s="19" t="n"/>
    </row>
    <row r="81" ht="34" customHeight="1">
      <c r="A81" s="14" t="n"/>
      <c r="B81" s="15" t="n"/>
      <c r="C81" s="31" t="n"/>
      <c r="D81" s="31" t="n"/>
      <c r="E81" s="17">
        <f>IF($A81="","",IF(OR($C81="",$D81=""),"",IFERROR(($D81-$C81)*24,"")))</f>
        <v/>
      </c>
      <c r="F81" s="18" t="n"/>
      <c r="G81" s="19" t="n"/>
      <c r="H81" s="18" t="n"/>
      <c r="I81" s="14" t="n"/>
      <c r="J81" s="14" t="n"/>
      <c r="K81" s="14" t="n"/>
      <c r="L81" s="32" t="n"/>
      <c r="M81" s="32" t="n"/>
      <c r="N81" s="21">
        <f>IF($A81="","",IF(OR($L81="",$C81=""),"",IFERROR(MAX(0,($L81-$C81)*1440),"")))</f>
        <v/>
      </c>
      <c r="O81" s="13">
        <f>IF($A81="","",IFERROR(_xlfn.TEXTJOIN(" / ",TRUE,IF(AND($C81&lt;&gt;"",$D81&lt;&gt;"",$D81&lt;=$C81),"Fin antérieure au début",""),IF(AND($I81&lt;&gt;"",$C81&lt;&gt;"",$D81&lt;&gt;"",COUNTIFS('Planning_J'!$I$3:$I$102,$I81,'Planning_J'!$C$3:$C$102,"&lt;"&amp;$D81,'Planning_J'!$D$3:$D$102,"&gt;"&amp;$C81,'Planning_J'!$A$3:$A$102,"&lt;&gt;")&gt;1),"Conflit de référent",""),IF(AND($D81&lt;&gt;"",$K81&lt;&gt;"Terminé",NOW()&gt;$D81),"Échéance dépassée","")),""))</f>
        <v/>
      </c>
      <c r="P81" s="19" t="n"/>
      <c r="Q81" s="19" t="n"/>
    </row>
    <row r="82" ht="34" customHeight="1">
      <c r="A82" s="14" t="n"/>
      <c r="B82" s="15" t="n"/>
      <c r="C82" s="31" t="n"/>
      <c r="D82" s="31" t="n"/>
      <c r="E82" s="22">
        <f>IF($A82="","",IF(OR($C82="",$D82=""),"",IFERROR(($D82-$C82)*24,"")))</f>
        <v/>
      </c>
      <c r="F82" s="18" t="n"/>
      <c r="G82" s="19" t="n"/>
      <c r="H82" s="18" t="n"/>
      <c r="I82" s="14" t="n"/>
      <c r="J82" s="14" t="n"/>
      <c r="K82" s="14" t="n"/>
      <c r="L82" s="32" t="n"/>
      <c r="M82" s="32" t="n"/>
      <c r="N82" s="23">
        <f>IF($A82="","",IF(OR($L82="",$C82=""),"",IFERROR(MAX(0,($L82-$C82)*1440),"")))</f>
        <v/>
      </c>
      <c r="O82" s="24">
        <f>IF($A82="","",IFERROR(_xlfn.TEXTJOIN(" / ",TRUE,IF(AND($C82&lt;&gt;"",$D82&lt;&gt;"",$D82&lt;=$C82),"Fin antérieure au début",""),IF(AND($I82&lt;&gt;"",$C82&lt;&gt;"",$D82&lt;&gt;"",COUNTIFS('Planning_J'!$I$3:$I$102,$I82,'Planning_J'!$C$3:$C$102,"&lt;"&amp;$D82,'Planning_J'!$D$3:$D$102,"&gt;"&amp;$C82,'Planning_J'!$A$3:$A$102,"&lt;&gt;")&gt;1),"Conflit de référent",""),IF(AND($D82&lt;&gt;"",$K82&lt;&gt;"Terminé",NOW()&gt;$D82),"Échéance dépassée","")),""))</f>
        <v/>
      </c>
      <c r="P82" s="19" t="n"/>
      <c r="Q82" s="19" t="n"/>
    </row>
    <row r="83" ht="34" customHeight="1">
      <c r="A83" s="14" t="n"/>
      <c r="B83" s="15" t="n"/>
      <c r="C83" s="31" t="n"/>
      <c r="D83" s="31" t="n"/>
      <c r="E83" s="17">
        <f>IF($A83="","",IF(OR($C83="",$D83=""),"",IFERROR(($D83-$C83)*24,"")))</f>
        <v/>
      </c>
      <c r="F83" s="18" t="n"/>
      <c r="G83" s="19" t="n"/>
      <c r="H83" s="18" t="n"/>
      <c r="I83" s="14" t="n"/>
      <c r="J83" s="14" t="n"/>
      <c r="K83" s="14" t="n"/>
      <c r="L83" s="32" t="n"/>
      <c r="M83" s="32" t="n"/>
      <c r="N83" s="21">
        <f>IF($A83="","",IF(OR($L83="",$C83=""),"",IFERROR(MAX(0,($L83-$C83)*1440),"")))</f>
        <v/>
      </c>
      <c r="O83" s="13">
        <f>IF($A83="","",IFERROR(_xlfn.TEXTJOIN(" / ",TRUE,IF(AND($C83&lt;&gt;"",$D83&lt;&gt;"",$D83&lt;=$C83),"Fin antérieure au début",""),IF(AND($I83&lt;&gt;"",$C83&lt;&gt;"",$D83&lt;&gt;"",COUNTIFS('Planning_J'!$I$3:$I$102,$I83,'Planning_J'!$C$3:$C$102,"&lt;"&amp;$D83,'Planning_J'!$D$3:$D$102,"&gt;"&amp;$C83,'Planning_J'!$A$3:$A$102,"&lt;&gt;")&gt;1),"Conflit de référent",""),IF(AND($D83&lt;&gt;"",$K83&lt;&gt;"Terminé",NOW()&gt;$D83),"Échéance dépassée","")),""))</f>
        <v/>
      </c>
      <c r="P83" s="19" t="n"/>
      <c r="Q83" s="19" t="n"/>
    </row>
    <row r="84" ht="34" customHeight="1">
      <c r="A84" s="14" t="n"/>
      <c r="B84" s="15" t="n"/>
      <c r="C84" s="31" t="n"/>
      <c r="D84" s="31" t="n"/>
      <c r="E84" s="22">
        <f>IF($A84="","",IF(OR($C84="",$D84=""),"",IFERROR(($D84-$C84)*24,"")))</f>
        <v/>
      </c>
      <c r="F84" s="18" t="n"/>
      <c r="G84" s="19" t="n"/>
      <c r="H84" s="18" t="n"/>
      <c r="I84" s="14" t="n"/>
      <c r="J84" s="14" t="n"/>
      <c r="K84" s="14" t="n"/>
      <c r="L84" s="32" t="n"/>
      <c r="M84" s="32" t="n"/>
      <c r="N84" s="23">
        <f>IF($A84="","",IF(OR($L84="",$C84=""),"",IFERROR(MAX(0,($L84-$C84)*1440),"")))</f>
        <v/>
      </c>
      <c r="O84" s="24">
        <f>IF($A84="","",IFERROR(_xlfn.TEXTJOIN(" / ",TRUE,IF(AND($C84&lt;&gt;"",$D84&lt;&gt;"",$D84&lt;=$C84),"Fin antérieure au début",""),IF(AND($I84&lt;&gt;"",$C84&lt;&gt;"",$D84&lt;&gt;"",COUNTIFS('Planning_J'!$I$3:$I$102,$I84,'Planning_J'!$C$3:$C$102,"&lt;"&amp;$D84,'Planning_J'!$D$3:$D$102,"&gt;"&amp;$C84,'Planning_J'!$A$3:$A$102,"&lt;&gt;")&gt;1),"Conflit de référent",""),IF(AND($D84&lt;&gt;"",$K84&lt;&gt;"Terminé",NOW()&gt;$D84),"Échéance dépassée","")),""))</f>
        <v/>
      </c>
      <c r="P84" s="19" t="n"/>
      <c r="Q84" s="19" t="n"/>
    </row>
    <row r="85" ht="34" customHeight="1">
      <c r="A85" s="14" t="n"/>
      <c r="B85" s="15" t="n"/>
      <c r="C85" s="31" t="n"/>
      <c r="D85" s="31" t="n"/>
      <c r="E85" s="17">
        <f>IF($A85="","",IF(OR($C85="",$D85=""),"",IFERROR(($D85-$C85)*24,"")))</f>
        <v/>
      </c>
      <c r="F85" s="18" t="n"/>
      <c r="G85" s="19" t="n"/>
      <c r="H85" s="18" t="n"/>
      <c r="I85" s="14" t="n"/>
      <c r="J85" s="14" t="n"/>
      <c r="K85" s="14" t="n"/>
      <c r="L85" s="32" t="n"/>
      <c r="M85" s="32" t="n"/>
      <c r="N85" s="21">
        <f>IF($A85="","",IF(OR($L85="",$C85=""),"",IFERROR(MAX(0,($L85-$C85)*1440),"")))</f>
        <v/>
      </c>
      <c r="O85" s="13">
        <f>IF($A85="","",IFERROR(_xlfn.TEXTJOIN(" / ",TRUE,IF(AND($C85&lt;&gt;"",$D85&lt;&gt;"",$D85&lt;=$C85),"Fin antérieure au début",""),IF(AND($I85&lt;&gt;"",$C85&lt;&gt;"",$D85&lt;&gt;"",COUNTIFS('Planning_J'!$I$3:$I$102,$I85,'Planning_J'!$C$3:$C$102,"&lt;"&amp;$D85,'Planning_J'!$D$3:$D$102,"&gt;"&amp;$C85,'Planning_J'!$A$3:$A$102,"&lt;&gt;")&gt;1),"Conflit de référent",""),IF(AND($D85&lt;&gt;"",$K85&lt;&gt;"Terminé",NOW()&gt;$D85),"Échéance dépassée","")),""))</f>
        <v/>
      </c>
      <c r="P85" s="19" t="n"/>
      <c r="Q85" s="19" t="n"/>
    </row>
    <row r="86" ht="34" customHeight="1">
      <c r="A86" s="14" t="n"/>
      <c r="B86" s="15" t="n"/>
      <c r="C86" s="31" t="n"/>
      <c r="D86" s="31" t="n"/>
      <c r="E86" s="22">
        <f>IF($A86="","",IF(OR($C86="",$D86=""),"",IFERROR(($D86-$C86)*24,"")))</f>
        <v/>
      </c>
      <c r="F86" s="18" t="n"/>
      <c r="G86" s="19" t="n"/>
      <c r="H86" s="18" t="n"/>
      <c r="I86" s="14" t="n"/>
      <c r="J86" s="14" t="n"/>
      <c r="K86" s="14" t="n"/>
      <c r="L86" s="32" t="n"/>
      <c r="M86" s="32" t="n"/>
      <c r="N86" s="23">
        <f>IF($A86="","",IF(OR($L86="",$C86=""),"",IFERROR(MAX(0,($L86-$C86)*1440),"")))</f>
        <v/>
      </c>
      <c r="O86" s="24">
        <f>IF($A86="","",IFERROR(_xlfn.TEXTJOIN(" / ",TRUE,IF(AND($C86&lt;&gt;"",$D86&lt;&gt;"",$D86&lt;=$C86),"Fin antérieure au début",""),IF(AND($I86&lt;&gt;"",$C86&lt;&gt;"",$D86&lt;&gt;"",COUNTIFS('Planning_J'!$I$3:$I$102,$I86,'Planning_J'!$C$3:$C$102,"&lt;"&amp;$D86,'Planning_J'!$D$3:$D$102,"&gt;"&amp;$C86,'Planning_J'!$A$3:$A$102,"&lt;&gt;")&gt;1),"Conflit de référent",""),IF(AND($D86&lt;&gt;"",$K86&lt;&gt;"Terminé",NOW()&gt;$D86),"Échéance dépassée","")),""))</f>
        <v/>
      </c>
      <c r="P86" s="19" t="n"/>
      <c r="Q86" s="19" t="n"/>
    </row>
    <row r="87" ht="34" customHeight="1">
      <c r="A87" s="14" t="n"/>
      <c r="B87" s="15" t="n"/>
      <c r="C87" s="31" t="n"/>
      <c r="D87" s="31" t="n"/>
      <c r="E87" s="17">
        <f>IF($A87="","",IF(OR($C87="",$D87=""),"",IFERROR(($D87-$C87)*24,"")))</f>
        <v/>
      </c>
      <c r="F87" s="18" t="n"/>
      <c r="G87" s="19" t="n"/>
      <c r="H87" s="18" t="n"/>
      <c r="I87" s="14" t="n"/>
      <c r="J87" s="14" t="n"/>
      <c r="K87" s="14" t="n"/>
      <c r="L87" s="32" t="n"/>
      <c r="M87" s="32" t="n"/>
      <c r="N87" s="21">
        <f>IF($A87="","",IF(OR($L87="",$C87=""),"",IFERROR(MAX(0,($L87-$C87)*1440),"")))</f>
        <v/>
      </c>
      <c r="O87" s="13">
        <f>IF($A87="","",IFERROR(_xlfn.TEXTJOIN(" / ",TRUE,IF(AND($C87&lt;&gt;"",$D87&lt;&gt;"",$D87&lt;=$C87),"Fin antérieure au début",""),IF(AND($I87&lt;&gt;"",$C87&lt;&gt;"",$D87&lt;&gt;"",COUNTIFS('Planning_J'!$I$3:$I$102,$I87,'Planning_J'!$C$3:$C$102,"&lt;"&amp;$D87,'Planning_J'!$D$3:$D$102,"&gt;"&amp;$C87,'Planning_J'!$A$3:$A$102,"&lt;&gt;")&gt;1),"Conflit de référent",""),IF(AND($D87&lt;&gt;"",$K87&lt;&gt;"Terminé",NOW()&gt;$D87),"Échéance dépassée","")),""))</f>
        <v/>
      </c>
      <c r="P87" s="19" t="n"/>
      <c r="Q87" s="19" t="n"/>
    </row>
    <row r="88" ht="34" customHeight="1">
      <c r="A88" s="14" t="n"/>
      <c r="B88" s="15" t="n"/>
      <c r="C88" s="31" t="n"/>
      <c r="D88" s="31" t="n"/>
      <c r="E88" s="22">
        <f>IF($A88="","",IF(OR($C88="",$D88=""),"",IFERROR(($D88-$C88)*24,"")))</f>
        <v/>
      </c>
      <c r="F88" s="18" t="n"/>
      <c r="G88" s="19" t="n"/>
      <c r="H88" s="18" t="n"/>
      <c r="I88" s="14" t="n"/>
      <c r="J88" s="14" t="n"/>
      <c r="K88" s="14" t="n"/>
      <c r="L88" s="32" t="n"/>
      <c r="M88" s="32" t="n"/>
      <c r="N88" s="23">
        <f>IF($A88="","",IF(OR($L88="",$C88=""),"",IFERROR(MAX(0,($L88-$C88)*1440),"")))</f>
        <v/>
      </c>
      <c r="O88" s="24">
        <f>IF($A88="","",IFERROR(_xlfn.TEXTJOIN(" / ",TRUE,IF(AND($C88&lt;&gt;"",$D88&lt;&gt;"",$D88&lt;=$C88),"Fin antérieure au début",""),IF(AND($I88&lt;&gt;"",$C88&lt;&gt;"",$D88&lt;&gt;"",COUNTIFS('Planning_J'!$I$3:$I$102,$I88,'Planning_J'!$C$3:$C$102,"&lt;"&amp;$D88,'Planning_J'!$D$3:$D$102,"&gt;"&amp;$C88,'Planning_J'!$A$3:$A$102,"&lt;&gt;")&gt;1),"Conflit de référent",""),IF(AND($D88&lt;&gt;"",$K88&lt;&gt;"Terminé",NOW()&gt;$D88),"Échéance dépassée","")),""))</f>
        <v/>
      </c>
      <c r="P88" s="19" t="n"/>
      <c r="Q88" s="19" t="n"/>
    </row>
    <row r="89" ht="34" customHeight="1">
      <c r="A89" s="14" t="n"/>
      <c r="B89" s="15" t="n"/>
      <c r="C89" s="31" t="n"/>
      <c r="D89" s="31" t="n"/>
      <c r="E89" s="17">
        <f>IF($A89="","",IF(OR($C89="",$D89=""),"",IFERROR(($D89-$C89)*24,"")))</f>
        <v/>
      </c>
      <c r="F89" s="18" t="n"/>
      <c r="G89" s="19" t="n"/>
      <c r="H89" s="18" t="n"/>
      <c r="I89" s="14" t="n"/>
      <c r="J89" s="14" t="n"/>
      <c r="K89" s="14" t="n"/>
      <c r="L89" s="32" t="n"/>
      <c r="M89" s="32" t="n"/>
      <c r="N89" s="21">
        <f>IF($A89="","",IF(OR($L89="",$C89=""),"",IFERROR(MAX(0,($L89-$C89)*1440),"")))</f>
        <v/>
      </c>
      <c r="O89" s="13">
        <f>IF($A89="","",IFERROR(_xlfn.TEXTJOIN(" / ",TRUE,IF(AND($C89&lt;&gt;"",$D89&lt;&gt;"",$D89&lt;=$C89),"Fin antérieure au début",""),IF(AND($I89&lt;&gt;"",$C89&lt;&gt;"",$D89&lt;&gt;"",COUNTIFS('Planning_J'!$I$3:$I$102,$I89,'Planning_J'!$C$3:$C$102,"&lt;"&amp;$D89,'Planning_J'!$D$3:$D$102,"&gt;"&amp;$C89,'Planning_J'!$A$3:$A$102,"&lt;&gt;")&gt;1),"Conflit de référent",""),IF(AND($D89&lt;&gt;"",$K89&lt;&gt;"Terminé",NOW()&gt;$D89),"Échéance dépassée","")),""))</f>
        <v/>
      </c>
      <c r="P89" s="19" t="n"/>
      <c r="Q89" s="19" t="n"/>
    </row>
    <row r="90" ht="34" customHeight="1">
      <c r="A90" s="14" t="n"/>
      <c r="B90" s="15" t="n"/>
      <c r="C90" s="31" t="n"/>
      <c r="D90" s="31" t="n"/>
      <c r="E90" s="22">
        <f>IF($A90="","",IF(OR($C90="",$D90=""),"",IFERROR(($D90-$C90)*24,"")))</f>
        <v/>
      </c>
      <c r="F90" s="18" t="n"/>
      <c r="G90" s="19" t="n"/>
      <c r="H90" s="18" t="n"/>
      <c r="I90" s="14" t="n"/>
      <c r="J90" s="14" t="n"/>
      <c r="K90" s="14" t="n"/>
      <c r="L90" s="32" t="n"/>
      <c r="M90" s="32" t="n"/>
      <c r="N90" s="23">
        <f>IF($A90="","",IF(OR($L90="",$C90=""),"",IFERROR(MAX(0,($L90-$C90)*1440),"")))</f>
        <v/>
      </c>
      <c r="O90" s="24">
        <f>IF($A90="","",IFERROR(_xlfn.TEXTJOIN(" / ",TRUE,IF(AND($C90&lt;&gt;"",$D90&lt;&gt;"",$D90&lt;=$C90),"Fin antérieure au début",""),IF(AND($I90&lt;&gt;"",$C90&lt;&gt;"",$D90&lt;&gt;"",COUNTIFS('Planning_J'!$I$3:$I$102,$I90,'Planning_J'!$C$3:$C$102,"&lt;"&amp;$D90,'Planning_J'!$D$3:$D$102,"&gt;"&amp;$C90,'Planning_J'!$A$3:$A$102,"&lt;&gt;")&gt;1),"Conflit de référent",""),IF(AND($D90&lt;&gt;"",$K90&lt;&gt;"Terminé",NOW()&gt;$D90),"Échéance dépassée","")),""))</f>
        <v/>
      </c>
      <c r="P90" s="19" t="n"/>
      <c r="Q90" s="19" t="n"/>
    </row>
    <row r="91" ht="34" customHeight="1">
      <c r="A91" s="14" t="n"/>
      <c r="B91" s="15" t="n"/>
      <c r="C91" s="31" t="n"/>
      <c r="D91" s="31" t="n"/>
      <c r="E91" s="17">
        <f>IF($A91="","",IF(OR($C91="",$D91=""),"",IFERROR(($D91-$C91)*24,"")))</f>
        <v/>
      </c>
      <c r="F91" s="18" t="n"/>
      <c r="G91" s="19" t="n"/>
      <c r="H91" s="18" t="n"/>
      <c r="I91" s="14" t="n"/>
      <c r="J91" s="14" t="n"/>
      <c r="K91" s="14" t="n"/>
      <c r="L91" s="32" t="n"/>
      <c r="M91" s="32" t="n"/>
      <c r="N91" s="21">
        <f>IF($A91="","",IF(OR($L91="",$C91=""),"",IFERROR(MAX(0,($L91-$C91)*1440),"")))</f>
        <v/>
      </c>
      <c r="O91" s="13">
        <f>IF($A91="","",IFERROR(_xlfn.TEXTJOIN(" / ",TRUE,IF(AND($C91&lt;&gt;"",$D91&lt;&gt;"",$D91&lt;=$C91),"Fin antérieure au début",""),IF(AND($I91&lt;&gt;"",$C91&lt;&gt;"",$D91&lt;&gt;"",COUNTIFS('Planning_J'!$I$3:$I$102,$I91,'Planning_J'!$C$3:$C$102,"&lt;"&amp;$D91,'Planning_J'!$D$3:$D$102,"&gt;"&amp;$C91,'Planning_J'!$A$3:$A$102,"&lt;&gt;")&gt;1),"Conflit de référent",""),IF(AND($D91&lt;&gt;"",$K91&lt;&gt;"Terminé",NOW()&gt;$D91),"Échéance dépassée","")),""))</f>
        <v/>
      </c>
      <c r="P91" s="19" t="n"/>
      <c r="Q91" s="19" t="n"/>
    </row>
    <row r="92" ht="34" customHeight="1">
      <c r="A92" s="14" t="n"/>
      <c r="B92" s="15" t="n"/>
      <c r="C92" s="31" t="n"/>
      <c r="D92" s="31" t="n"/>
      <c r="E92" s="22">
        <f>IF($A92="","",IF(OR($C92="",$D92=""),"",IFERROR(($D92-$C92)*24,"")))</f>
        <v/>
      </c>
      <c r="F92" s="18" t="n"/>
      <c r="G92" s="19" t="n"/>
      <c r="H92" s="18" t="n"/>
      <c r="I92" s="14" t="n"/>
      <c r="J92" s="14" t="n"/>
      <c r="K92" s="14" t="n"/>
      <c r="L92" s="32" t="n"/>
      <c r="M92" s="32" t="n"/>
      <c r="N92" s="23">
        <f>IF($A92="","",IF(OR($L92="",$C92=""),"",IFERROR(MAX(0,($L92-$C92)*1440),"")))</f>
        <v/>
      </c>
      <c r="O92" s="24">
        <f>IF($A92="","",IFERROR(_xlfn.TEXTJOIN(" / ",TRUE,IF(AND($C92&lt;&gt;"",$D92&lt;&gt;"",$D92&lt;=$C92),"Fin antérieure au début",""),IF(AND($I92&lt;&gt;"",$C92&lt;&gt;"",$D92&lt;&gt;"",COUNTIFS('Planning_J'!$I$3:$I$102,$I92,'Planning_J'!$C$3:$C$102,"&lt;"&amp;$D92,'Planning_J'!$D$3:$D$102,"&gt;"&amp;$C92,'Planning_J'!$A$3:$A$102,"&lt;&gt;")&gt;1),"Conflit de référent",""),IF(AND($D92&lt;&gt;"",$K92&lt;&gt;"Terminé",NOW()&gt;$D92),"Échéance dépassée","")),""))</f>
        <v/>
      </c>
      <c r="P92" s="19" t="n"/>
      <c r="Q92" s="19" t="n"/>
    </row>
    <row r="93" ht="34" customHeight="1">
      <c r="A93" s="14" t="n"/>
      <c r="B93" s="15" t="n"/>
      <c r="C93" s="31" t="n"/>
      <c r="D93" s="31" t="n"/>
      <c r="E93" s="17">
        <f>IF($A93="","",IF(OR($C93="",$D93=""),"",IFERROR(($D93-$C93)*24,"")))</f>
        <v/>
      </c>
      <c r="F93" s="18" t="n"/>
      <c r="G93" s="19" t="n"/>
      <c r="H93" s="18" t="n"/>
      <c r="I93" s="14" t="n"/>
      <c r="J93" s="14" t="n"/>
      <c r="K93" s="14" t="n"/>
      <c r="L93" s="32" t="n"/>
      <c r="M93" s="32" t="n"/>
      <c r="N93" s="21">
        <f>IF($A93="","",IF(OR($L93="",$C93=""),"",IFERROR(MAX(0,($L93-$C93)*1440),"")))</f>
        <v/>
      </c>
      <c r="O93" s="13">
        <f>IF($A93="","",IFERROR(_xlfn.TEXTJOIN(" / ",TRUE,IF(AND($C93&lt;&gt;"",$D93&lt;&gt;"",$D93&lt;=$C93),"Fin antérieure au début",""),IF(AND($I93&lt;&gt;"",$C93&lt;&gt;"",$D93&lt;&gt;"",COUNTIFS('Planning_J'!$I$3:$I$102,$I93,'Planning_J'!$C$3:$C$102,"&lt;"&amp;$D93,'Planning_J'!$D$3:$D$102,"&gt;"&amp;$C93,'Planning_J'!$A$3:$A$102,"&lt;&gt;")&gt;1),"Conflit de référent",""),IF(AND($D93&lt;&gt;"",$K93&lt;&gt;"Terminé",NOW()&gt;$D93),"Échéance dépassée","")),""))</f>
        <v/>
      </c>
      <c r="P93" s="19" t="n"/>
      <c r="Q93" s="19" t="n"/>
    </row>
    <row r="94" ht="34" customHeight="1">
      <c r="A94" s="14" t="n"/>
      <c r="B94" s="15" t="n"/>
      <c r="C94" s="31" t="n"/>
      <c r="D94" s="31" t="n"/>
      <c r="E94" s="22">
        <f>IF($A94="","",IF(OR($C94="",$D94=""),"",IFERROR(($D94-$C94)*24,"")))</f>
        <v/>
      </c>
      <c r="F94" s="18" t="n"/>
      <c r="G94" s="19" t="n"/>
      <c r="H94" s="18" t="n"/>
      <c r="I94" s="14" t="n"/>
      <c r="J94" s="14" t="n"/>
      <c r="K94" s="14" t="n"/>
      <c r="L94" s="32" t="n"/>
      <c r="M94" s="32" t="n"/>
      <c r="N94" s="23">
        <f>IF($A94="","",IF(OR($L94="",$C94=""),"",IFERROR(MAX(0,($L94-$C94)*1440),"")))</f>
        <v/>
      </c>
      <c r="O94" s="24">
        <f>IF($A94="","",IFERROR(_xlfn.TEXTJOIN(" / ",TRUE,IF(AND($C94&lt;&gt;"",$D94&lt;&gt;"",$D94&lt;=$C94),"Fin antérieure au début",""),IF(AND($I94&lt;&gt;"",$C94&lt;&gt;"",$D94&lt;&gt;"",COUNTIFS('Planning_J'!$I$3:$I$102,$I94,'Planning_J'!$C$3:$C$102,"&lt;"&amp;$D94,'Planning_J'!$D$3:$D$102,"&gt;"&amp;$C94,'Planning_J'!$A$3:$A$102,"&lt;&gt;")&gt;1),"Conflit de référent",""),IF(AND($D94&lt;&gt;"",$K94&lt;&gt;"Terminé",NOW()&gt;$D94),"Échéance dépassée","")),""))</f>
        <v/>
      </c>
      <c r="P94" s="19" t="n"/>
      <c r="Q94" s="19" t="n"/>
    </row>
    <row r="95" ht="34" customHeight="1">
      <c r="A95" s="14" t="n"/>
      <c r="B95" s="15" t="n"/>
      <c r="C95" s="31" t="n"/>
      <c r="D95" s="31" t="n"/>
      <c r="E95" s="17">
        <f>IF($A95="","",IF(OR($C95="",$D95=""),"",IFERROR(($D95-$C95)*24,"")))</f>
        <v/>
      </c>
      <c r="F95" s="18" t="n"/>
      <c r="G95" s="19" t="n"/>
      <c r="H95" s="18" t="n"/>
      <c r="I95" s="14" t="n"/>
      <c r="J95" s="14" t="n"/>
      <c r="K95" s="14" t="n"/>
      <c r="L95" s="32" t="n"/>
      <c r="M95" s="32" t="n"/>
      <c r="N95" s="21">
        <f>IF($A95="","",IF(OR($L95="",$C95=""),"",IFERROR(MAX(0,($L95-$C95)*1440),"")))</f>
        <v/>
      </c>
      <c r="O95" s="13">
        <f>IF($A95="","",IFERROR(_xlfn.TEXTJOIN(" / ",TRUE,IF(AND($C95&lt;&gt;"",$D95&lt;&gt;"",$D95&lt;=$C95),"Fin antérieure au début",""),IF(AND($I95&lt;&gt;"",$C95&lt;&gt;"",$D95&lt;&gt;"",COUNTIFS('Planning_J'!$I$3:$I$102,$I95,'Planning_J'!$C$3:$C$102,"&lt;"&amp;$D95,'Planning_J'!$D$3:$D$102,"&gt;"&amp;$C95,'Planning_J'!$A$3:$A$102,"&lt;&gt;")&gt;1),"Conflit de référent",""),IF(AND($D95&lt;&gt;"",$K95&lt;&gt;"Terminé",NOW()&gt;$D95),"Échéance dépassée","")),""))</f>
        <v/>
      </c>
      <c r="P95" s="19" t="n"/>
      <c r="Q95" s="19" t="n"/>
    </row>
    <row r="96" ht="34" customHeight="1">
      <c r="A96" s="14" t="n"/>
      <c r="B96" s="15" t="n"/>
      <c r="C96" s="31" t="n"/>
      <c r="D96" s="31" t="n"/>
      <c r="E96" s="22">
        <f>IF($A96="","",IF(OR($C96="",$D96=""),"",IFERROR(($D96-$C96)*24,"")))</f>
        <v/>
      </c>
      <c r="F96" s="18" t="n"/>
      <c r="G96" s="19" t="n"/>
      <c r="H96" s="18" t="n"/>
      <c r="I96" s="14" t="n"/>
      <c r="J96" s="14" t="n"/>
      <c r="K96" s="14" t="n"/>
      <c r="L96" s="32" t="n"/>
      <c r="M96" s="32" t="n"/>
      <c r="N96" s="23">
        <f>IF($A96="","",IF(OR($L96="",$C96=""),"",IFERROR(MAX(0,($L96-$C96)*1440),"")))</f>
        <v/>
      </c>
      <c r="O96" s="24">
        <f>IF($A96="","",IFERROR(_xlfn.TEXTJOIN(" / ",TRUE,IF(AND($C96&lt;&gt;"",$D96&lt;&gt;"",$D96&lt;=$C96),"Fin antérieure au début",""),IF(AND($I96&lt;&gt;"",$C96&lt;&gt;"",$D96&lt;&gt;"",COUNTIFS('Planning_J'!$I$3:$I$102,$I96,'Planning_J'!$C$3:$C$102,"&lt;"&amp;$D96,'Planning_J'!$D$3:$D$102,"&gt;"&amp;$C96,'Planning_J'!$A$3:$A$102,"&lt;&gt;")&gt;1),"Conflit de référent",""),IF(AND($D96&lt;&gt;"",$K96&lt;&gt;"Terminé",NOW()&gt;$D96),"Échéance dépassée","")),""))</f>
        <v/>
      </c>
      <c r="P96" s="19" t="n"/>
      <c r="Q96" s="19" t="n"/>
    </row>
    <row r="97" ht="34" customHeight="1">
      <c r="A97" s="14" t="n"/>
      <c r="B97" s="15" t="n"/>
      <c r="C97" s="31" t="n"/>
      <c r="D97" s="31" t="n"/>
      <c r="E97" s="17">
        <f>IF($A97="","",IF(OR($C97="",$D97=""),"",IFERROR(($D97-$C97)*24,"")))</f>
        <v/>
      </c>
      <c r="F97" s="18" t="n"/>
      <c r="G97" s="19" t="n"/>
      <c r="H97" s="18" t="n"/>
      <c r="I97" s="14" t="n"/>
      <c r="J97" s="14" t="n"/>
      <c r="K97" s="14" t="n"/>
      <c r="L97" s="32" t="n"/>
      <c r="M97" s="32" t="n"/>
      <c r="N97" s="21">
        <f>IF($A97="","",IF(OR($L97="",$C97=""),"",IFERROR(MAX(0,($L97-$C97)*1440),"")))</f>
        <v/>
      </c>
      <c r="O97" s="13">
        <f>IF($A97="","",IFERROR(_xlfn.TEXTJOIN(" / ",TRUE,IF(AND($C97&lt;&gt;"",$D97&lt;&gt;"",$D97&lt;=$C97),"Fin antérieure au début",""),IF(AND($I97&lt;&gt;"",$C97&lt;&gt;"",$D97&lt;&gt;"",COUNTIFS('Planning_J'!$I$3:$I$102,$I97,'Planning_J'!$C$3:$C$102,"&lt;"&amp;$D97,'Planning_J'!$D$3:$D$102,"&gt;"&amp;$C97,'Planning_J'!$A$3:$A$102,"&lt;&gt;")&gt;1),"Conflit de référent",""),IF(AND($D97&lt;&gt;"",$K97&lt;&gt;"Terminé",NOW()&gt;$D97),"Échéance dépassée","")),""))</f>
        <v/>
      </c>
      <c r="P97" s="19" t="n"/>
      <c r="Q97" s="19" t="n"/>
    </row>
    <row r="98" ht="34" customHeight="1">
      <c r="A98" s="14" t="n"/>
      <c r="B98" s="15" t="n"/>
      <c r="C98" s="31" t="n"/>
      <c r="D98" s="31" t="n"/>
      <c r="E98" s="22">
        <f>IF($A98="","",IF(OR($C98="",$D98=""),"",IFERROR(($D98-$C98)*24,"")))</f>
        <v/>
      </c>
      <c r="F98" s="18" t="n"/>
      <c r="G98" s="19" t="n"/>
      <c r="H98" s="18" t="n"/>
      <c r="I98" s="14" t="n"/>
      <c r="J98" s="14" t="n"/>
      <c r="K98" s="14" t="n"/>
      <c r="L98" s="32" t="n"/>
      <c r="M98" s="32" t="n"/>
      <c r="N98" s="23">
        <f>IF($A98="","",IF(OR($L98="",$C98=""),"",IFERROR(MAX(0,($L98-$C98)*1440),"")))</f>
        <v/>
      </c>
      <c r="O98" s="24">
        <f>IF($A98="","",IFERROR(_xlfn.TEXTJOIN(" / ",TRUE,IF(AND($C98&lt;&gt;"",$D98&lt;&gt;"",$D98&lt;=$C98),"Fin antérieure au début",""),IF(AND($I98&lt;&gt;"",$C98&lt;&gt;"",$D98&lt;&gt;"",COUNTIFS('Planning_J'!$I$3:$I$102,$I98,'Planning_J'!$C$3:$C$102,"&lt;"&amp;$D98,'Planning_J'!$D$3:$D$102,"&gt;"&amp;$C98,'Planning_J'!$A$3:$A$102,"&lt;&gt;")&gt;1),"Conflit de référent",""),IF(AND($D98&lt;&gt;"",$K98&lt;&gt;"Terminé",NOW()&gt;$D98),"Échéance dépassée","")),""))</f>
        <v/>
      </c>
      <c r="P98" s="19" t="n"/>
      <c r="Q98" s="19" t="n"/>
    </row>
    <row r="99" ht="34" customHeight="1">
      <c r="A99" s="14" t="n"/>
      <c r="B99" s="15" t="n"/>
      <c r="C99" s="31" t="n"/>
      <c r="D99" s="31" t="n"/>
      <c r="E99" s="17">
        <f>IF($A99="","",IF(OR($C99="",$D99=""),"",IFERROR(($D99-$C99)*24,"")))</f>
        <v/>
      </c>
      <c r="F99" s="18" t="n"/>
      <c r="G99" s="19" t="n"/>
      <c r="H99" s="18" t="n"/>
      <c r="I99" s="14" t="n"/>
      <c r="J99" s="14" t="n"/>
      <c r="K99" s="14" t="n"/>
      <c r="L99" s="32" t="n"/>
      <c r="M99" s="32" t="n"/>
      <c r="N99" s="21">
        <f>IF($A99="","",IF(OR($L99="",$C99=""),"",IFERROR(MAX(0,($L99-$C99)*1440),"")))</f>
        <v/>
      </c>
      <c r="O99" s="13">
        <f>IF($A99="","",IFERROR(_xlfn.TEXTJOIN(" / ",TRUE,IF(AND($C99&lt;&gt;"",$D99&lt;&gt;"",$D99&lt;=$C99),"Fin antérieure au début",""),IF(AND($I99&lt;&gt;"",$C99&lt;&gt;"",$D99&lt;&gt;"",COUNTIFS('Planning_J'!$I$3:$I$102,$I99,'Planning_J'!$C$3:$C$102,"&lt;"&amp;$D99,'Planning_J'!$D$3:$D$102,"&gt;"&amp;$C99,'Planning_J'!$A$3:$A$102,"&lt;&gt;")&gt;1),"Conflit de référent",""),IF(AND($D99&lt;&gt;"",$K99&lt;&gt;"Terminé",NOW()&gt;$D99),"Échéance dépassée","")),""))</f>
        <v/>
      </c>
      <c r="P99" s="19" t="n"/>
      <c r="Q99" s="19" t="n"/>
    </row>
    <row r="100" ht="34" customHeight="1">
      <c r="A100" s="14" t="n"/>
      <c r="B100" s="15" t="n"/>
      <c r="C100" s="31" t="n"/>
      <c r="D100" s="31" t="n"/>
      <c r="E100" s="22">
        <f>IF($A100="","",IF(OR($C100="",$D100=""),"",IFERROR(($D100-$C100)*24,"")))</f>
        <v/>
      </c>
      <c r="F100" s="18" t="n"/>
      <c r="G100" s="19" t="n"/>
      <c r="H100" s="18" t="n"/>
      <c r="I100" s="14" t="n"/>
      <c r="J100" s="14" t="n"/>
      <c r="K100" s="14" t="n"/>
      <c r="L100" s="32" t="n"/>
      <c r="M100" s="32" t="n"/>
      <c r="N100" s="23">
        <f>IF($A100="","",IF(OR($L100="",$C100=""),"",IFERROR(MAX(0,($L100-$C100)*1440),"")))</f>
        <v/>
      </c>
      <c r="O100" s="24">
        <f>IF($A100="","",IFERROR(_xlfn.TEXTJOIN(" / ",TRUE,IF(AND($C100&lt;&gt;"",$D100&lt;&gt;"",$D100&lt;=$C100),"Fin antérieure au début",""),IF(AND($I100&lt;&gt;"",$C100&lt;&gt;"",$D100&lt;&gt;"",COUNTIFS('Planning_J'!$I$3:$I$102,$I100,'Planning_J'!$C$3:$C$102,"&lt;"&amp;$D100,'Planning_J'!$D$3:$D$102,"&gt;"&amp;$C100,'Planning_J'!$A$3:$A$102,"&lt;&gt;")&gt;1),"Conflit de référent",""),IF(AND($D100&lt;&gt;"",$K100&lt;&gt;"Terminé",NOW()&gt;$D100),"Échéance dépassée","")),""))</f>
        <v/>
      </c>
      <c r="P100" s="19" t="n"/>
      <c r="Q100" s="19" t="n"/>
    </row>
    <row r="101" ht="34" customHeight="1">
      <c r="A101" s="14" t="n"/>
      <c r="B101" s="15" t="n"/>
      <c r="C101" s="31" t="n"/>
      <c r="D101" s="31" t="n"/>
      <c r="E101" s="17">
        <f>IF($A101="","",IF(OR($C101="",$D101=""),"",IFERROR(($D101-$C101)*24,"")))</f>
        <v/>
      </c>
      <c r="F101" s="18" t="n"/>
      <c r="G101" s="19" t="n"/>
      <c r="H101" s="18" t="n"/>
      <c r="I101" s="14" t="n"/>
      <c r="J101" s="14" t="n"/>
      <c r="K101" s="14" t="n"/>
      <c r="L101" s="32" t="n"/>
      <c r="M101" s="32" t="n"/>
      <c r="N101" s="21">
        <f>IF($A101="","",IF(OR($L101="",$C101=""),"",IFERROR(MAX(0,($L101-$C101)*1440),"")))</f>
        <v/>
      </c>
      <c r="O101" s="13">
        <f>IF($A101="","",IFERROR(_xlfn.TEXTJOIN(" / ",TRUE,IF(AND($C101&lt;&gt;"",$D101&lt;&gt;"",$D101&lt;=$C101),"Fin antérieure au début",""),IF(AND($I101&lt;&gt;"",$C101&lt;&gt;"",$D101&lt;&gt;"",COUNTIFS('Planning_J'!$I$3:$I$102,$I101,'Planning_J'!$C$3:$C$102,"&lt;"&amp;$D101,'Planning_J'!$D$3:$D$102,"&gt;"&amp;$C101,'Planning_J'!$A$3:$A$102,"&lt;&gt;")&gt;1),"Conflit de référent",""),IF(AND($D101&lt;&gt;"",$K101&lt;&gt;"Terminé",NOW()&gt;$D101),"Échéance dépassée","")),""))</f>
        <v/>
      </c>
      <c r="P101" s="19" t="n"/>
      <c r="Q101" s="19" t="n"/>
    </row>
    <row r="102" ht="34" customHeight="1">
      <c r="A102" s="14" t="n"/>
      <c r="B102" s="15" t="n"/>
      <c r="C102" s="31" t="n"/>
      <c r="D102" s="31" t="n"/>
      <c r="E102" s="22">
        <f>IF($A102="","",IF(OR($C102="",$D102=""),"",IFERROR(($D102-$C102)*24,"")))</f>
        <v/>
      </c>
      <c r="F102" s="18" t="n"/>
      <c r="G102" s="19" t="n"/>
      <c r="H102" s="18" t="n"/>
      <c r="I102" s="14" t="n"/>
      <c r="J102" s="14" t="n"/>
      <c r="K102" s="14" t="n"/>
      <c r="L102" s="32" t="n"/>
      <c r="M102" s="32" t="n"/>
      <c r="N102" s="23">
        <f>IF($A102="","",IF(OR($L102="",$C102=""),"",IFERROR(MAX(0,($L102-$C102)*1440),"")))</f>
        <v/>
      </c>
      <c r="O102" s="24">
        <f>IF($A102="","",IFERROR(_xlfn.TEXTJOIN(" / ",TRUE,IF(AND($C102&lt;&gt;"",$D102&lt;&gt;"",$D102&lt;=$C102),"Fin antérieure au début",""),IF(AND($I102&lt;&gt;"",$C102&lt;&gt;"",$D102&lt;&gt;"",COUNTIFS('Planning_J'!$I$3:$I$102,$I102,'Planning_J'!$C$3:$C$102,"&lt;"&amp;$D102,'Planning_J'!$D$3:$D$102,"&gt;"&amp;$C102,'Planning_J'!$A$3:$A$102,"&lt;&gt;")&gt;1),"Conflit de référent",""),IF(AND($D102&lt;&gt;"",$K102&lt;&gt;"Terminé",NOW()&gt;$D102),"Échéance dépassée","")),""))</f>
        <v/>
      </c>
      <c r="P102" s="19" t="n"/>
      <c r="Q102" s="19" t="n"/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mergeCells count="1">
    <mergeCell ref="A1:Q1"/>
  </mergeCells>
  <conditionalFormatting sqref="A3:Q102">
    <cfRule type="expression" priority="1" dxfId="0" stopIfTrue="1">
      <formula>AND($A3&lt;&gt;"",$O3&lt;&gt;"")</formula>
    </cfRule>
    <cfRule type="expression" priority="2" dxfId="1" stopIfTrue="1">
      <formula>AND($A3&lt;&gt;"",OR(IFERROR($N3&gt;INDIRECT("'Paramètres'!$B$4"),FALSE),$K3="Bloqué"))</formula>
    </cfRule>
    <cfRule type="expression" priority="3" dxfId="2" stopIfTrue="1">
      <formula>AND($A3&lt;&gt;"",$K3="Terminé")</formula>
    </cfRule>
  </conditionalFormatting>
  <conditionalFormatting sqref="J3:J102">
    <cfRule type="expression" priority="4" dxfId="3">
      <formula>AND($A3&lt;&gt;"",$J3="Haute")</formula>
    </cfRule>
  </conditionalFormatting>
  <dataValidations count="9">
    <dataValidation sqref="F3:F102" showDropDown="0" showInputMessage="1" showErrorMessage="1" allowBlank="0" errorTitle="Zone non reconnue" error="Choisissez une zone dans la liste modifiable." promptTitle="Zone" prompt="Sélectionnez une zone configurée dans Paramètres." type="list">
      <formula1>INDIRECT("'Paramètres'!$A$8:$A$15")</formula1>
    </dataValidation>
    <dataValidation sqref="H3:H102" showDropDown="0" showInputMessage="0" showErrorMessage="1" allowBlank="0" errorTitle="Rôle non reconnu" error="Choisissez un rôle dans la liste modifiable." type="list">
      <formula1>INDIRECT("'Paramètres'!$C$8:$C$15")</formula1>
    </dataValidation>
    <dataValidation sqref="J3:J102" showDropDown="0" showInputMessage="0" showErrorMessage="1" allowBlank="0" errorTitle="Priorité non reconnue" error="Choisissez Haute, Normale ou Basse." type="list">
      <formula1>INDIRECT("'Paramètres'!$E$8:$E$10")</formula1>
    </dataValidation>
    <dataValidation sqref="K3:K102" showDropDown="0" showInputMessage="0" showErrorMessage="1" allowBlank="0" errorTitle="Statut non reconnu" error="Choisissez un statut dans la liste modifiable." type="list">
      <formula1>INDIRECT("'Paramètres'!$G$8:$G$12")</formula1>
    </dataValidation>
    <dataValidation sqref="B3:B102" showDropDown="0" showInputMessage="0" showErrorMessage="1" allowBlank="0" errorTitle="Date hors jour J" error="La date doit correspondre au jour J défini dans Paramètres." type="custom">
      <formula1>OR(B3="",B3=INDIRECT("'Paramètres'!$B$3"))</formula1>
    </dataValidation>
    <dataValidation sqref="C3:C102" showDropDown="0" showInputMessage="0" showErrorMessage="1" allowBlank="0" errorTitle="Horaire prévu invalide" error="Saisissez une date et une heure appartenant au jour J." type="custom">
      <formula1>OR(C3="",AND(ISNUMBER(C3),INT(C3)=INDIRECT("'Paramètres'!$B$3")))</formula1>
    </dataValidation>
    <dataValidation sqref="D3:D102" showDropDown="0" showInputMessage="0" showErrorMessage="1" allowBlank="0" errorTitle="Fin prévue invalide" error="La fin prévue doit appartenir au jour J et être postérieure au début prévu." type="custom">
      <formula1>OR(D3="",AND(ISNUMBER(D3),INT(D3)=INDIRECT("'Paramètres'!$B$3"),C3&lt;&gt;"",D3&gt;C3))</formula1>
    </dataValidation>
    <dataValidation sqref="L3:L102" showDropDown="0" showInputMessage="0" showErrorMessage="1" allowBlank="0" errorTitle="Début réel invalide" error="Le début réel doit être daté du jour J." type="custom">
      <formula1>OR(L3="",AND(ISNUMBER(L3),INT(L3)=INDIRECT("'Paramètres'!$B$3")))</formula1>
    </dataValidation>
    <dataValidation sqref="M3:M102" showDropDown="0" showInputMessage="0" showErrorMessage="1" allowBlank="0" errorTitle="Fin réelle invalide" error="La fin réelle doit appartenir au jour J et être postérieure au début réel." type="custom">
      <formula1>OR(M3="",AND(ISNUMBER(M3),INT(M3)=INDIRECT("'Paramètres'!$B$3"),L3&lt;&gt;"",M3&gt;L3))</formula1>
    </dataValidation>
  </dataValidation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showGridLines="0" zoomScale="90" workbookViewId="0">
      <selection activeCell="A1" sqref="A1"/>
    </sheetView>
  </sheetViews>
  <sheetFormatPr baseColWidth="8" defaultRowHeight="15"/>
  <cols>
    <col width="29" customWidth="1" min="1" max="1"/>
    <col width="48" customWidth="1" min="2" max="2"/>
    <col width="20" customWidth="1" min="3" max="3"/>
    <col width="4" customWidth="1" min="4" max="4"/>
    <col width="16" customWidth="1" min="5" max="5"/>
    <col width="4" customWidth="1" min="6" max="6"/>
    <col width="18" customWidth="1" min="7" max="7"/>
  </cols>
  <sheetData>
    <row r="1" ht="28" customHeight="1">
      <c r="A1" s="1" t="inlineStr">
        <is>
          <t>Paramètres du planning jour J</t>
        </is>
      </c>
      <c r="B1" s="29" t="n"/>
      <c r="C1" s="29" t="n"/>
      <c r="D1" s="29" t="n"/>
      <c r="E1" s="29" t="n"/>
      <c r="F1" s="29" t="n"/>
      <c r="G1" s="30" t="n"/>
    </row>
    <row r="2">
      <c r="A2" s="3" t="inlineStr">
        <is>
          <t>Nom de l’événement</t>
        </is>
      </c>
      <c r="B2" s="18" t="inlineStr">
        <is>
          <t>Événement professionnel fictif</t>
        </is>
      </c>
    </row>
    <row r="3">
      <c r="A3" s="3" t="inlineStr">
        <is>
          <t>Date du jour J</t>
        </is>
      </c>
      <c r="B3" s="25" t="n">
        <v>46310</v>
      </c>
    </row>
    <row r="4">
      <c r="A4" s="3" t="inlineStr">
        <is>
          <t>Seuil de retard (min)</t>
        </is>
      </c>
      <c r="B4" s="26" t="n">
        <v>10</v>
      </c>
    </row>
    <row r="5"/>
    <row r="6">
      <c r="A6" s="27" t="inlineStr">
        <is>
          <t>Listes de validation</t>
        </is>
      </c>
      <c r="B6" s="28" t="inlineStr">
        <is>
          <t>Les valeurs ci-dessous peuvent être adaptées à l’organisation fictive.</t>
        </is>
      </c>
    </row>
    <row r="7">
      <c r="A7" s="7" t="inlineStr">
        <is>
          <t>Zones</t>
        </is>
      </c>
      <c r="C7" s="7" t="inlineStr">
        <is>
          <t>Rôles</t>
        </is>
      </c>
      <c r="E7" s="7" t="inlineStr">
        <is>
          <t>Priorités</t>
        </is>
      </c>
      <c r="G7" s="7" t="inlineStr">
        <is>
          <t>Statuts</t>
        </is>
      </c>
    </row>
    <row r="8">
      <c r="A8" s="18" t="inlineStr">
        <is>
          <t>Hall principal</t>
        </is>
      </c>
      <c r="C8" s="18" t="inlineStr">
        <is>
          <t>Coordination</t>
        </is>
      </c>
      <c r="E8" s="18" t="inlineStr">
        <is>
          <t>Haute</t>
        </is>
      </c>
      <c r="G8" s="18" t="inlineStr">
        <is>
          <t>À faire</t>
        </is>
      </c>
    </row>
    <row r="9">
      <c r="A9" s="18" t="inlineStr">
        <is>
          <t>Accueil</t>
        </is>
      </c>
      <c r="C9" s="18" t="inlineStr">
        <is>
          <t>Accueil</t>
        </is>
      </c>
      <c r="E9" s="18" t="inlineStr">
        <is>
          <t>Normale</t>
        </is>
      </c>
      <c r="G9" s="18" t="inlineStr">
        <is>
          <t>En cours</t>
        </is>
      </c>
    </row>
    <row r="10">
      <c r="A10" s="18" t="inlineStr">
        <is>
          <t>Salle Alpha</t>
        </is>
      </c>
      <c r="C10" s="18" t="inlineStr">
        <is>
          <t>Technique</t>
        </is>
      </c>
      <c r="E10" s="18" t="inlineStr">
        <is>
          <t>Basse</t>
        </is>
      </c>
      <c r="G10" s="18" t="inlineStr">
        <is>
          <t>Bloqué</t>
        </is>
      </c>
    </row>
    <row r="11">
      <c r="A11" s="18" t="inlineStr">
        <is>
          <t>Salle Bêta</t>
        </is>
      </c>
      <c r="C11" s="18" t="inlineStr">
        <is>
          <t>Logistique</t>
        </is>
      </c>
      <c r="G11" s="18" t="inlineStr">
        <is>
          <t>Terminé</t>
        </is>
      </c>
    </row>
    <row r="12">
      <c r="A12" s="18" t="inlineStr">
        <is>
          <t>Régie</t>
        </is>
      </c>
      <c r="C12" s="18" t="n"/>
      <c r="G12" s="18" t="n"/>
    </row>
    <row r="13">
      <c r="A13" s="18" t="inlineStr">
        <is>
          <t>Espace pause</t>
        </is>
      </c>
      <c r="C13" s="18" t="n"/>
    </row>
    <row r="14">
      <c r="A14" s="18" t="inlineStr">
        <is>
          <t>Coulisses</t>
        </is>
      </c>
      <c r="C14" s="18" t="n"/>
    </row>
    <row r="15">
      <c r="A15" s="18" t="inlineStr">
        <is>
          <t>Stockage</t>
        </is>
      </c>
      <c r="C15" s="18" t="n"/>
    </row>
    <row r="16"/>
    <row r="17"/>
    <row r="18" ht="42" customHeight="1">
      <c r="A18" s="12" t="inlineStr">
        <is>
          <t>Saisie des horaires</t>
        </is>
      </c>
      <c r="B18" s="13" t="inlineStr">
        <is>
          <t>Saisir une date et une heure du jour J. Les horaires prévus restent affichés au format hh:mm.</t>
        </is>
      </c>
    </row>
    <row r="19" ht="42" customHeight="1">
      <c r="A19" s="12" t="inlineStr">
        <is>
          <t>Actualisation</t>
        </is>
      </c>
      <c r="B19" s="13" t="inlineStr">
        <is>
          <t>Les alertes d’échéance basées sur NOW() évoluent uniquement lors d’un recalcul dans Excel.</t>
        </is>
      </c>
    </row>
  </sheetData>
  <mergeCells count="1">
    <mergeCell ref="A1:G1"/>
  </mergeCells>
  <dataValidations count="2">
    <dataValidation sqref="B3" showDropDown="0" showInputMessage="0" showErrorMessage="1" allowBlank="0" errorTitle="Date invalide" error="Saisissez une date de jour J valide." type="date" operator="between">
      <formula1>DATE(YEAR(TODAY())-1,1,1)</formula1>
      <formula2>DATE(YEAR(TODAY())+10,12,31)</formula2>
    </dataValidation>
    <dataValidation sqref="B4" showDropDown="0" showInputMessage="0" showErrorMessage="1" allowBlank="0" errorTitle="Seuil invalide" error="Le seuil de retard doit être un entier positif ou nul." type="whole" operator="greaterThanOrEqual">
      <formula1>0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Organisation fictive</dc:creator>
  <dc:title xmlns:dc="http://purl.org/dc/elements/1.1/">Planning équipe jour J — exemple fictif</dc:title>
  <dc:subject xmlns:dc="http://purl.org/dc/elements/1.1/">Affectation opérationnelle des équipes le jour J</dc:subject>
  <dcterms:created xmlns:dcterms="http://purl.org/dc/terms/" xmlns:xsi="http://www.w3.org/2001/XMLSchema-instance" xsi:type="dcterms:W3CDTF">2026-09-08T07:33:53Z</dcterms:created>
  <dcterms:modified xmlns:dcterms="http://purl.org/dc/terms/" xmlns:xsi="http://www.w3.org/2001/XMLSchema-instance" xsi:type="dcterms:W3CDTF">2026-09-08T07:33:55+00:00Z</dcterms:modified>
</cp:coreProperties>
</file>