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Ateliers" sheetId="3" state="visible" r:id="rId3"/>
    <sheet xmlns:r="http://schemas.openxmlformats.org/officeDocument/2006/relationships" name="Planning" sheetId="4" state="visible" r:id="rId4"/>
  </sheets>
  <definedNames>
    <definedName name="_xlnm._FilterDatabase" localSheetId="0" hidden="1">'Synthèse'!$A$3:$C$8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 %"/>
    <numFmt numFmtId="165" formatCode="dd/mm/yyyy"/>
    <numFmt numFmtId="166" formatCode="hh:mm"/>
  </numFmts>
  <fonts count="5">
    <font>
      <name val="Calibri"/>
      <family val="2"/>
      <color theme="1"/>
      <sz val="11"/>
      <scheme val="minor"/>
    </font>
    <font>
      <name val="Calibri"/>
      <b val="1"/>
      <color rgb="FFFFFFFF"/>
      <sz val="16"/>
    </font>
    <font>
      <name val="Calibri"/>
      <b val="1"/>
      <color rgb="FFFFFFFF"/>
      <sz val="11"/>
    </font>
    <font>
      <name val="Calibri"/>
      <color rgb="FF2F2733"/>
      <sz val="10"/>
    </font>
    <font>
      <name val="Calibri"/>
      <b val="1"/>
      <color rgb="FF352646"/>
      <sz val="10"/>
    </font>
  </fonts>
  <fills count="8">
    <fill>
      <patternFill/>
    </fill>
    <fill>
      <patternFill patternType="gray125"/>
    </fill>
    <fill>
      <patternFill patternType="solid">
        <fgColor rgb="FF352646"/>
      </patternFill>
    </fill>
    <fill>
      <patternFill patternType="solid">
        <fgColor rgb="FFDF5149"/>
      </patternFill>
    </fill>
    <fill>
      <patternFill patternType="solid">
        <fgColor rgb="FFFFF5ED"/>
      </patternFill>
    </fill>
    <fill>
      <patternFill patternType="solid">
        <fgColor rgb="FFF7F4F8"/>
      </patternFill>
    </fill>
    <fill>
      <patternFill patternType="solid">
        <fgColor rgb="FFFFFFFF"/>
      </patternFill>
    </fill>
    <fill>
      <patternFill patternType="solid">
        <fgColor rgb="FFFFF0AE"/>
      </patternFill>
    </fill>
  </fills>
  <borders count="6">
    <border>
      <left/>
      <right/>
      <top/>
      <bottom/>
      <diagonal/>
    </border>
    <border>
      <left style="thin">
        <color rgb="FFDFD3DF"/>
      </left>
      <right style="thin">
        <color rgb="FFDFD3DF"/>
      </right>
      <top style="thin">
        <color rgb="FFDFD3DF"/>
      </top>
      <bottom style="thin">
        <color rgb="FFDFD3DF"/>
      </bottom>
    </border>
    <border>
      <left/>
      <right/>
      <top style="thin">
        <color rgb="FFDFD3DF"/>
      </top>
      <bottom/>
      <diagonal/>
    </border>
    <border>
      <left/>
      <right style="thin">
        <color rgb="FFDFD3DF"/>
      </right>
      <top style="thin">
        <color rgb="FFDFD3DF"/>
      </top>
      <bottom/>
      <diagonal/>
    </border>
    <border>
      <left/>
      <right/>
      <top style="thin">
        <color rgb="FFDFD3DF"/>
      </top>
      <bottom style="thin">
        <color rgb="FFDFD3DF"/>
      </bottom>
      <diagonal/>
    </border>
    <border>
      <left/>
      <right style="thin">
        <color rgb="FFDFD3DF"/>
      </right>
      <top style="thin">
        <color rgb="FFDFD3DF"/>
      </top>
      <bottom style="thin">
        <color rgb="FFDFD3DF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/>
    </xf>
    <xf numFmtId="165" fontId="3" fillId="7" borderId="1" applyAlignment="1" pivotButton="0" quotePrefix="0" xfId="0">
      <alignment horizontal="left" vertical="center" wrapText="1"/>
    </xf>
    <xf numFmtId="166" fontId="3" fillId="7" borderId="1" applyAlignment="1" pivotButton="0" quotePrefix="0" xfId="0">
      <alignment horizontal="left" vertical="center" wrapText="1"/>
    </xf>
    <xf numFmtId="1" fontId="3" fillId="7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center" vertical="center"/>
    </xf>
    <xf numFmtId="1" fontId="3" fillId="7" borderId="1" applyAlignment="1" pivotButton="0" quotePrefix="0" xfId="0">
      <alignment horizontal="left" vertical="center"/>
    </xf>
    <xf numFmtId="165" fontId="3" fillId="7" borderId="1" applyAlignment="1" pivotButton="0" quotePrefix="0" xfId="0">
      <alignment horizontal="left" vertical="center"/>
    </xf>
    <xf numFmtId="166" fontId="3" fillId="7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5" fontId="0" fillId="0" borderId="0" pivotButton="0" quotePrefix="0" xfId="0"/>
    <xf numFmtId="166" fontId="0" fillId="0" borderId="0" pivotButton="0" quotePrefix="0" xfId="0"/>
    <xf numFmtId="1" fontId="3" fillId="6" borderId="1" applyAlignment="1" pivotButton="0" quotePrefix="0" xfId="0">
      <alignment horizontal="left" vertical="center"/>
    </xf>
    <xf numFmtId="166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5" fontId="3" fillId="7" borderId="1" applyAlignment="1" pivotButton="0" quotePrefix="0" xfId="0">
      <alignment horizontal="left" vertical="center" wrapText="1"/>
    </xf>
    <xf numFmtId="166" fontId="3" fillId="7" borderId="1" applyAlignment="1" pivotButton="0" quotePrefix="0" xfId="0">
      <alignment horizontal="left" vertical="center" wrapText="1"/>
    </xf>
    <xf numFmtId="165" fontId="3" fillId="7" borderId="1" applyAlignment="1" pivotButton="0" quotePrefix="0" xfId="0">
      <alignment horizontal="left" vertical="center"/>
    </xf>
    <xf numFmtId="166" fontId="3" fillId="7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/>
    </xf>
    <xf numFmtId="165" fontId="0" fillId="0" borderId="0" pivotButton="0" quotePrefix="0" xfId="0"/>
    <xf numFmtId="166" fontId="0" fillId="0" borderId="0" pivotButton="0" quotePrefix="0" xfId="0"/>
    <xf numFmtId="166" fontId="3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ont>
        <name val="Calibri"/>
        <b val="1"/>
        <color rgb="FFFFFFFF"/>
        <sz val="10"/>
      </font>
      <fill>
        <patternFill patternType="solid">
          <fgColor rgb="FFDF5149"/>
        </patternFill>
      </fill>
    </dxf>
    <dxf>
      <font>
        <name val="Calibri"/>
        <b val="1"/>
        <color rgb="FFFFFFFF"/>
        <sz val="10"/>
      </font>
      <fill>
        <patternFill patternType="solid">
          <fgColor rgb="FF397A62"/>
        </patternFill>
      </fill>
    </dxf>
    <dxf>
      <font>
        <name val="Calibri"/>
        <b val="1"/>
        <color rgb="FF352646"/>
        <sz val="10"/>
      </font>
      <fill>
        <patternFill patternType="solid">
          <fgColor rgb="FFF4B183"/>
        </patternFill>
      </fill>
    </dxf>
    <dxf>
      <font>
        <name val="Calibri"/>
        <color rgb="FF2F2733"/>
        <sz val="10"/>
      </font>
      <fill>
        <patternFill patternType="solid">
          <fgColor rgb="FF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leAteliers" displayName="TableAteliers" ref="A1:I101" headerRowCount="1">
  <autoFilter ref="A1:I101"/>
  <tableColumns count="9">
    <tableColumn id="1" name="ID atelier"/>
    <tableColumn id="2" name="Intitulé"/>
    <tableColumn id="3" name="Format"/>
    <tableColumn id="4" name="Durée (min)"/>
    <tableColumn id="5" name="Capacité prévue"/>
    <tableColumn id="6" name="Besoin d’installation"/>
    <tableColumn id="7" name="Priorité"/>
    <tableColumn id="8" name="Statut catalogue"/>
    <tableColumn id="9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Planning" displayName="TablePlanning" ref="A1:P101" headerRowCount="1">
  <autoFilter ref="A1:P101"/>
  <tableColumns count="16">
    <tableColumn id="1" name="ID créneau"/>
    <tableColumn id="2" name="Date"/>
    <tableColumn id="3" name="Heure début"/>
    <tableColumn id="4" name="ID atelier"/>
    <tableColumn id="5" name="Intitulé"/>
    <tableColumn id="6" name="Durée (min)"/>
    <tableColumn id="7" name="Heure fin"/>
    <tableColumn id="8" name="Salle"/>
    <tableColumn id="9" name="Capacité prévue"/>
    <tableColumn id="10" name="Capacité salle"/>
    <tableColumn id="11" name="Marge de places"/>
    <tableColumn id="12" name="Équipe pilote"/>
    <tableColumn id="13" name="Statut"/>
    <tableColumn id="14" name="Conflit salle"/>
    <tableColumn id="15" name="Alerte"/>
    <tableColumn id="16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352646"/>
    <outlinePr summaryBelow="1" summaryRight="1"/>
    <pageSetUpPr fitToPage="1"/>
  </sheetPr>
  <dimension ref="A1:E1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7" customWidth="1" min="2" max="2"/>
    <col width="43" customWidth="1" min="3" max="3"/>
    <col width="20" customWidth="1" min="4" max="4"/>
    <col width="45" customWidth="1" min="5" max="5"/>
  </cols>
  <sheetData>
    <row r="1" ht="30" customHeight="1">
      <c r="A1" s="1" t="inlineStr">
        <is>
          <t>Synthèse du planning d’ateliers</t>
        </is>
      </c>
      <c r="B1" s="27" t="n"/>
      <c r="C1" s="27" t="n"/>
      <c r="D1" s="27" t="n"/>
      <c r="E1" s="28" t="n"/>
    </row>
    <row r="2"/>
    <row r="3" ht="26" customHeight="1">
      <c r="A3" s="2" t="inlineStr">
        <is>
          <t>Indicateur</t>
        </is>
      </c>
      <c r="B3" s="2" t="inlineStr">
        <is>
          <t>Valeur</t>
        </is>
      </c>
      <c r="C3" s="2" t="inlineStr">
        <is>
          <t>Lecture</t>
        </is>
      </c>
      <c r="D3" s="2" t="inlineStr">
        <is>
          <t>Repère</t>
        </is>
      </c>
      <c r="E3" s="2" t="inlineStr">
        <is>
          <t>Valeur</t>
        </is>
      </c>
    </row>
    <row r="4" ht="26" customHeight="1">
      <c r="A4" s="3" t="inlineStr">
        <is>
          <t>Créneaux renseignés</t>
        </is>
      </c>
      <c r="B4" s="4">
        <f>COUNTA(Planning!$A$2:$A$101)</f>
        <v/>
      </c>
      <c r="C4" s="3" t="inlineStr">
        <is>
          <t>Identifiants de créneau saisis</t>
        </is>
      </c>
      <c r="D4" s="3" t="inlineStr">
        <is>
          <t>Événement</t>
        </is>
      </c>
      <c r="E4" s="5">
        <f>IF(Paramètres!$B$2="","",Paramètres!$B$2)</f>
        <v/>
      </c>
    </row>
    <row r="5" ht="26" customHeight="1">
      <c r="A5" s="6" t="inlineStr">
        <is>
          <t>Conflits</t>
        </is>
      </c>
      <c r="B5" s="4">
        <f>COUNTIF(Planning!$O$2:$O$101,"Conflit")</f>
        <v/>
      </c>
      <c r="C5" s="6" t="inlineStr">
        <is>
          <t>Chevauchements dans une même salle</t>
        </is>
      </c>
      <c r="D5" s="6" t="inlineStr">
        <is>
          <t>Période</t>
        </is>
      </c>
      <c r="E5" s="5">
        <f>IF(OR(Paramètres!$B$3="",Paramètres!$B$4=""),"",TEXT(Paramètres!$B$3,"dd/mm/yyyy")&amp;" au "&amp;TEXT(Paramètres!$B$4,"dd/mm/yyyy"))</f>
        <v/>
      </c>
    </row>
    <row r="6" ht="26" customHeight="1">
      <c r="A6" s="3" t="inlineStr">
        <is>
          <t>Capacités insuffisantes</t>
        </is>
      </c>
      <c r="B6" s="4">
        <f>COUNTIF(Planning!$O$2:$O$101,"Capacité insuffisante")</f>
        <v/>
      </c>
      <c r="C6" s="3" t="inlineStr">
        <is>
          <t>Capacité prévue supérieure à la salle</t>
        </is>
      </c>
      <c r="D6" s="3" t="inlineStr">
        <is>
          <t>Plage horaire</t>
        </is>
      </c>
      <c r="E6" s="5">
        <f>IF(OR(Paramètres!$B$5="",Paramètres!$B$6=""),"",TEXT(Paramètres!$B$5,"hh:mm")&amp;" à "&amp;TEXT(Paramètres!$B$6,"hh:mm"))</f>
        <v/>
      </c>
    </row>
    <row r="7" ht="26" customHeight="1">
      <c r="A7" s="6" t="inlineStr">
        <is>
          <t>Lignes incomplètes</t>
        </is>
      </c>
      <c r="B7" s="4">
        <f>COUNTIF(Planning!$O$2:$O$101,"Incomplet")</f>
        <v/>
      </c>
      <c r="C7" s="6" t="inlineStr">
        <is>
          <t>Informations requises à compléter</t>
        </is>
      </c>
      <c r="D7" s="6" t="inlineStr">
        <is>
          <t>Périmètre</t>
        </is>
      </c>
      <c r="E7" s="5" t="inlineStr">
        <is>
          <t>Ateliers internes fictifs, sans inscriptions</t>
        </is>
      </c>
    </row>
    <row r="8" ht="26" customHeight="1">
      <c r="A8" s="3" t="inlineStr">
        <is>
          <t>Taux d’occupation théorique</t>
        </is>
      </c>
      <c r="B8" s="7">
        <f>IFERROR(SUM(Planning!$I$2:$I$101)/SUM(Planning!$J$2:$J$101),0)</f>
        <v/>
      </c>
      <c r="C8" s="3" t="inlineStr">
        <is>
          <t>Capacité prévue rapportée aux capacités disponibles</t>
        </is>
      </c>
      <c r="D8" s="3" t="inlineStr">
        <is>
          <t>Consigne</t>
        </is>
      </c>
      <c r="E8" s="5" t="inlineStr">
        <is>
          <t>Corriger les alertes avant toute diffusion interne.</t>
        </is>
      </c>
    </row>
    <row r="9" ht="26" customHeight="1"/>
    <row r="10" ht="26" customHeight="1">
      <c r="A10" s="8" t="inlineStr">
        <is>
          <t>Décision</t>
        </is>
      </c>
      <c r="B10" s="9">
        <f>IF(B4=0,"À compléter",IF(OR(B5&gt;0,B6&gt;0,B7&gt;0),"À corriger","Exploitable"))</f>
        <v/>
      </c>
      <c r="C10" s="3" t="inlineStr">
        <is>
          <t>Le planning est exploitable uniquement lorsque les contrôles sont sans alerte.</t>
        </is>
      </c>
      <c r="D10" s="3" t="inlineStr">
        <is>
          <t>Repère de saisie</t>
        </is>
      </c>
      <c r="E10" s="10" t="inlineStr">
        <is>
          <t>Cellules jaunes = saisie modifiable</t>
        </is>
      </c>
    </row>
  </sheetData>
  <autoFilter ref="A3:C8"/>
  <mergeCells count="1">
    <mergeCell ref="A1:E1"/>
  </mergeCells>
  <conditionalFormatting sqref="B5:B7">
    <cfRule type="cellIs" priority="1" operator="greaterThan" dxfId="0">
      <formula>0</formula>
    </cfRule>
  </conditionalFormatting>
  <conditionalFormatting sqref="B10">
    <cfRule type="expression" priority="2" dxfId="1">
      <formula>$B$10="Exploitable"</formula>
    </cfRule>
    <cfRule type="expression" priority="3" dxfId="0">
      <formula>$B$10="À corriger"</formula>
    </cfRule>
    <cfRule type="expression" priority="4" dxfId="2">
      <formula>$B$10="À compléter"</formula>
    </cfRule>
  </conditionalFormatting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DF5149"/>
    <outlinePr summaryBelow="1" summaryRight="1"/>
    <pageSetUpPr fitToPage="1"/>
  </sheetPr>
  <dimension ref="A1:F30"/>
  <sheetViews>
    <sheetView showGridLines="0" zoomScale="9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5" customWidth="1" min="1" max="1"/>
    <col width="39" customWidth="1" min="2" max="2"/>
    <col width="3" customWidth="1" min="3" max="3"/>
    <col width="18" customWidth="1" min="4" max="4"/>
    <col width="18" customWidth="1" min="5" max="5"/>
    <col width="16" customWidth="1" min="6" max="6"/>
  </cols>
  <sheetData>
    <row r="1">
      <c r="A1" s="2" t="inlineStr">
        <is>
          <t>Réglage</t>
        </is>
      </c>
      <c r="B1" s="2" t="inlineStr">
        <is>
          <t>Valeur</t>
        </is>
      </c>
      <c r="D1" s="2" t="inlineStr">
        <is>
          <t>Statuts</t>
        </is>
      </c>
      <c r="E1" s="2" t="inlineStr">
        <is>
          <t>Formats</t>
        </is>
      </c>
      <c r="F1" s="2" t="inlineStr">
        <is>
          <t>Priorités</t>
        </is>
      </c>
    </row>
    <row r="2">
      <c r="A2" s="3" t="inlineStr">
        <is>
          <t>Nom de l’événement</t>
        </is>
      </c>
      <c r="B2" s="10" t="inlineStr">
        <is>
          <t>Rencontres Nébuleuse — événement fictif</t>
        </is>
      </c>
      <c r="D2" s="11" t="inlineStr">
        <is>
          <t>À planifier</t>
        </is>
      </c>
      <c r="E2" s="11" t="inlineStr">
        <is>
          <t>Présentiel</t>
        </is>
      </c>
      <c r="F2" s="11" t="inlineStr">
        <is>
          <t>Basse</t>
        </is>
      </c>
    </row>
    <row r="3">
      <c r="A3" s="3" t="inlineStr">
        <is>
          <t>Date de début</t>
        </is>
      </c>
      <c r="B3" s="29" t="n">
        <v>46310</v>
      </c>
      <c r="D3" s="11" t="inlineStr">
        <is>
          <t>Planifié</t>
        </is>
      </c>
      <c r="E3" s="11" t="inlineStr">
        <is>
          <t>Hybride</t>
        </is>
      </c>
      <c r="F3" s="11" t="inlineStr">
        <is>
          <t>Normale</t>
        </is>
      </c>
    </row>
    <row r="4">
      <c r="A4" s="3" t="inlineStr">
        <is>
          <t>Date de fin</t>
        </is>
      </c>
      <c r="B4" s="29" t="n">
        <v>46311</v>
      </c>
      <c r="D4" s="11" t="inlineStr">
        <is>
          <t>Confirmé</t>
        </is>
      </c>
      <c r="E4" s="11" t="inlineStr">
        <is>
          <t>À distance</t>
        </is>
      </c>
      <c r="F4" s="11" t="inlineStr">
        <is>
          <t>Haute</t>
        </is>
      </c>
    </row>
    <row r="5">
      <c r="A5" s="3" t="inlineStr">
        <is>
          <t>Heure d’ouverture</t>
        </is>
      </c>
      <c r="B5" s="30" t="n">
        <v>0.3333333333333333</v>
      </c>
      <c r="D5" s="11" t="inlineStr">
        <is>
          <t>Annulé</t>
        </is>
      </c>
      <c r="E5" s="11" t="n"/>
      <c r="F5" s="11" t="inlineStr">
        <is>
          <t>Critique</t>
        </is>
      </c>
    </row>
    <row r="6">
      <c r="A6" s="3" t="inlineStr">
        <is>
          <t>Heure de fermeture</t>
        </is>
      </c>
      <c r="B6" s="30" t="n">
        <v>0.7916666666666666</v>
      </c>
      <c r="D6" s="11" t="n"/>
      <c r="E6" s="11" t="n"/>
      <c r="F6" s="11" t="n"/>
    </row>
    <row r="7">
      <c r="D7" s="11" t="n"/>
      <c r="E7" s="11" t="n"/>
      <c r="F7" s="11" t="n"/>
    </row>
    <row r="8">
      <c r="D8" s="11" t="n"/>
      <c r="E8" s="11" t="n"/>
      <c r="F8" s="11" t="n"/>
    </row>
    <row r="9">
      <c r="A9" s="2" t="inlineStr">
        <is>
          <t>Salle</t>
        </is>
      </c>
      <c r="B9" s="2" t="inlineStr">
        <is>
          <t>Capacité</t>
        </is>
      </c>
      <c r="D9" s="11" t="n"/>
      <c r="E9" s="11" t="n"/>
      <c r="F9" s="11" t="n"/>
    </row>
    <row r="10">
      <c r="A10" s="11" t="inlineStr">
        <is>
          <t>SAL-A</t>
        </is>
      </c>
      <c r="B10" s="14" t="n">
        <v>24</v>
      </c>
      <c r="D10" s="11" t="n"/>
      <c r="E10" s="11" t="n"/>
      <c r="F10" s="11" t="n"/>
    </row>
    <row r="11">
      <c r="A11" s="11" t="inlineStr">
        <is>
          <t>SAL-B</t>
        </is>
      </c>
      <c r="B11" s="14" t="n">
        <v>30</v>
      </c>
    </row>
    <row r="12">
      <c r="A12" s="11" t="inlineStr">
        <is>
          <t>SAL-C</t>
        </is>
      </c>
      <c r="B12" s="14" t="n">
        <v>60</v>
      </c>
    </row>
    <row r="13">
      <c r="A13" s="11" t="n"/>
      <c r="B13" s="14" t="n"/>
    </row>
    <row r="14">
      <c r="A14" s="11" t="n"/>
      <c r="B14" s="14" t="n"/>
    </row>
    <row r="15">
      <c r="A15" s="11" t="n"/>
      <c r="B15" s="14" t="n"/>
    </row>
    <row r="16">
      <c r="A16" s="11" t="n"/>
      <c r="B16" s="14" t="n"/>
    </row>
    <row r="17">
      <c r="A17" s="11" t="n"/>
      <c r="B17" s="14" t="n"/>
    </row>
    <row r="18">
      <c r="A18" s="11" t="n"/>
      <c r="B18" s="14" t="n"/>
    </row>
    <row r="19">
      <c r="A19" s="11" t="n"/>
      <c r="B19" s="14" t="n"/>
    </row>
    <row r="20">
      <c r="A20" s="11" t="n"/>
      <c r="B20" s="14" t="n"/>
    </row>
    <row r="21">
      <c r="A21" s="11" t="n"/>
      <c r="B21" s="14" t="n"/>
    </row>
    <row r="22">
      <c r="A22" s="11" t="n"/>
      <c r="B22" s="14" t="n"/>
    </row>
    <row r="23">
      <c r="A23" s="11" t="n"/>
      <c r="B23" s="14" t="n"/>
    </row>
    <row r="24">
      <c r="A24" s="11" t="n"/>
      <c r="B24" s="14" t="n"/>
    </row>
    <row r="25">
      <c r="A25" s="11" t="n"/>
      <c r="B25" s="14" t="n"/>
    </row>
    <row r="26">
      <c r="A26" s="11" t="n"/>
      <c r="B26" s="14" t="n"/>
    </row>
    <row r="27">
      <c r="A27" s="11" t="n"/>
      <c r="B27" s="14" t="n"/>
    </row>
    <row r="28">
      <c r="A28" s="11" t="n"/>
      <c r="B28" s="14" t="n"/>
    </row>
    <row r="29">
      <c r="A29" s="11" t="n"/>
      <c r="B29" s="14" t="n"/>
    </row>
    <row r="30">
      <c r="A30" s="11" t="n"/>
      <c r="B30" s="14" t="n"/>
    </row>
  </sheetData>
  <dataValidations count="4">
    <dataValidation sqref="B3:B4" showDropDown="0" showInputMessage="0" showErrorMessage="0" allowBlank="0" errorTitle="Date incorrecte" error="Saisissez des dates valides et vérifiez que la date de début précède la date de fin." type="custom" errorStyle="stop">
      <formula1>=OR(B3="",AND(ISNUMBER(B3),B3&gt;=DATE(2000,1,1),B3&lt;=DATE(2100,12,31),OR($B$3="",$B$4="",$B$3&lt;=$B$4)))</formula1>
    </dataValidation>
    <dataValidation sqref="B5:B6" showDropDown="0" showInputMessage="0" showErrorMessage="0" allowBlank="0" errorTitle="Horaire incorrect" error="Saisissez des heures valides et vérifiez que l’ouverture précède la fermeture." type="custom" errorStyle="stop">
      <formula1>=OR(B5="",AND(ISNUMBER(B5),B5&gt;=0,B5&lt;1,OR($B$5="",$B$6="",$B$5&lt;=$B$6)))</formula1>
    </dataValidation>
    <dataValidation sqref="A10:A30" showDropDown="0" showInputMessage="0" showErrorMessage="0" allowBlank="0" errorTitle="Salle déjà utilisée" error="Chaque identifiant de salle doit être unique." type="custom" errorStyle="stop">
      <formula1>=OR(A10="",COUNTIF($A$10:$A$30,A10)=1)</formula1>
    </dataValidation>
    <dataValidation sqref="B10:B30" showDropDown="0" showInputMessage="0" showErrorMessage="0" allowBlank="0" errorTitle="Capacité incorrecte" error="Saisissez une capacité entière positive." type="whole" errorStyle="stop" operator="between">
      <formula1>1</formula1>
      <formula2>10000</formula2>
    </dataValidation>
  </dataValidation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397A62"/>
    <outlinePr summaryBelow="1" summaryRight="1"/>
    <pageSetUpPr fitToPage="1"/>
  </sheetPr>
  <dimension ref="A1:L1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6" customWidth="1" min="3" max="3"/>
    <col width="13" customWidth="1" min="4" max="4"/>
    <col width="18" customWidth="1" min="5" max="5"/>
    <col width="25" customWidth="1" min="6" max="6"/>
    <col width="13" customWidth="1" min="7" max="7"/>
    <col width="18" customWidth="1" min="8" max="8"/>
    <col width="38" customWidth="1" min="9" max="9"/>
    <col hidden="1" width="13" customWidth="1" min="10" max="10"/>
    <col hidden="1" width="13" customWidth="1" min="11" max="11"/>
    <col hidden="1" width="13" customWidth="1" min="12" max="12"/>
  </cols>
  <sheetData>
    <row r="1" ht="32" customHeight="1">
      <c r="A1" s="15" t="inlineStr">
        <is>
          <t>ID atelier</t>
        </is>
      </c>
      <c r="B1" s="15" t="inlineStr">
        <is>
          <t>Intitulé</t>
        </is>
      </c>
      <c r="C1" s="15" t="inlineStr">
        <is>
          <t>Format</t>
        </is>
      </c>
      <c r="D1" s="15" t="inlineStr">
        <is>
          <t>Durée (min)</t>
        </is>
      </c>
      <c r="E1" s="15" t="inlineStr">
        <is>
          <t>Capacité prévue</t>
        </is>
      </c>
      <c r="F1" s="15" t="inlineStr">
        <is>
          <t>Besoin d’installation</t>
        </is>
      </c>
      <c r="G1" s="15" t="inlineStr">
        <is>
          <t>Priorité</t>
        </is>
      </c>
      <c r="H1" s="15" t="inlineStr">
        <is>
          <t>Statut catalogue</t>
        </is>
      </c>
      <c r="I1" s="15" t="inlineStr">
        <is>
          <t>Notes</t>
        </is>
      </c>
    </row>
    <row r="2" ht="28" customHeight="1">
      <c r="A2" s="11" t="inlineStr">
        <is>
          <t>ATL-001</t>
        </is>
      </c>
      <c r="B2" s="10" t="inlineStr">
        <is>
          <t>Cadrage fictif</t>
        </is>
      </c>
      <c r="C2" s="11" t="inlineStr">
        <is>
          <t>Présentiel</t>
        </is>
      </c>
      <c r="D2" s="16" t="n">
        <v>60</v>
      </c>
      <c r="E2" s="16" t="n">
        <v>20</v>
      </c>
      <c r="F2" s="10" t="inlineStr">
        <is>
          <t>Écran de démonstration</t>
        </is>
      </c>
      <c r="G2" s="11" t="inlineStr">
        <is>
          <t>Haute</t>
        </is>
      </c>
      <c r="H2" s="11" t="inlineStr">
        <is>
          <t>Confirmé</t>
        </is>
      </c>
      <c r="I2" s="10" t="inlineStr">
        <is>
          <t>Exemple entièrement fictif.</t>
        </is>
      </c>
      <c r="J2">
        <f>IF(Paramètres!$E$2="","",Paramètres!$E$2)</f>
        <v/>
      </c>
      <c r="K2">
        <f>IF(Paramètres!$F$2="","",Paramètres!$F$2)</f>
        <v/>
      </c>
      <c r="L2">
        <f>IF(Paramètres!$D$2="","",Paramètres!$D$2)</f>
        <v/>
      </c>
    </row>
    <row r="3" ht="28" customHeight="1">
      <c r="A3" s="11" t="inlineStr">
        <is>
          <t>ATL-002</t>
        </is>
      </c>
      <c r="B3" s="10" t="inlineStr">
        <is>
          <t>Idéation exemple</t>
        </is>
      </c>
      <c r="C3" s="11" t="inlineStr">
        <is>
          <t>Présentiel</t>
        </is>
      </c>
      <c r="D3" s="16" t="n">
        <v>60</v>
      </c>
      <c r="E3" s="16" t="n">
        <v>28</v>
      </c>
      <c r="F3" s="10" t="inlineStr">
        <is>
          <t>Tableaux effaçables</t>
        </is>
      </c>
      <c r="G3" s="11" t="inlineStr">
        <is>
          <t>Haute</t>
        </is>
      </c>
      <c r="H3" s="11" t="inlineStr">
        <is>
          <t>Planifié</t>
        </is>
      </c>
      <c r="I3" s="10" t="inlineStr">
        <is>
          <t>Cas simulé pour tester un conflit.</t>
        </is>
      </c>
      <c r="J3">
        <f>IF(Paramètres!$E$3="","",Paramètres!$E$3)</f>
        <v/>
      </c>
      <c r="K3">
        <f>IF(Paramètres!$F$3="","",Paramètres!$F$3)</f>
        <v/>
      </c>
      <c r="L3">
        <f>IF(Paramètres!$D$3="","",Paramètres!$D$3)</f>
        <v/>
      </c>
    </row>
    <row r="4" ht="28" customHeight="1">
      <c r="A4" s="11" t="inlineStr">
        <is>
          <t>ATL-003</t>
        </is>
      </c>
      <c r="B4" s="10" t="inlineStr">
        <is>
          <t>Parcours test</t>
        </is>
      </c>
      <c r="C4" s="11" t="inlineStr">
        <is>
          <t>Hybride</t>
        </is>
      </c>
      <c r="D4" s="16" t="n">
        <v>90</v>
      </c>
      <c r="E4" s="16" t="n">
        <v>26</v>
      </c>
      <c r="F4" s="10" t="inlineStr">
        <is>
          <t>Connexion de test</t>
        </is>
      </c>
      <c r="G4" s="11" t="inlineStr">
        <is>
          <t>Normale</t>
        </is>
      </c>
      <c r="H4" s="11" t="inlineStr">
        <is>
          <t>Confirmé</t>
        </is>
      </c>
      <c r="I4" s="10" t="inlineStr">
        <is>
          <t>Parcours fictif sans participant réel.</t>
        </is>
      </c>
      <c r="J4">
        <f>IF(Paramètres!$E$4="","",Paramètres!$E$4)</f>
        <v/>
      </c>
      <c r="K4">
        <f>IF(Paramètres!$F$4="","",Paramètres!$F$4)</f>
        <v/>
      </c>
      <c r="L4">
        <f>IF(Paramètres!$D$4="","",Paramètres!$D$4)</f>
        <v/>
      </c>
    </row>
    <row r="5" ht="28" customHeight="1">
      <c r="A5" s="11" t="inlineStr">
        <is>
          <t>ATL-004</t>
        </is>
      </c>
      <c r="B5" s="10" t="inlineStr">
        <is>
          <t>Démonstration fictive</t>
        </is>
      </c>
      <c r="C5" s="11" t="inlineStr">
        <is>
          <t>Présentiel</t>
        </is>
      </c>
      <c r="D5" s="16" t="n">
        <v>60</v>
      </c>
      <c r="E5" s="16" t="n">
        <v>35</v>
      </c>
      <c r="F5" s="10" t="inlineStr">
        <is>
          <t>Écran et estrade factice</t>
        </is>
      </c>
      <c r="G5" s="11" t="inlineStr">
        <is>
          <t>Critique</t>
        </is>
      </c>
      <c r="H5" s="11" t="inlineStr">
        <is>
          <t>Planifié</t>
        </is>
      </c>
      <c r="I5" s="10" t="inlineStr">
        <is>
          <t>Capacité volontairement supérieure à SAL-B.</t>
        </is>
      </c>
      <c r="J5">
        <f>IF(Paramètres!$E$5="","",Paramètres!$E$5)</f>
        <v/>
      </c>
      <c r="K5">
        <f>IF(Paramètres!$F$5="","",Paramètres!$F$5)</f>
        <v/>
      </c>
      <c r="L5">
        <f>IF(Paramètres!$D$5="","",Paramètres!$D$5)</f>
        <v/>
      </c>
    </row>
    <row r="6" ht="28" customHeight="1">
      <c r="A6" s="11" t="inlineStr">
        <is>
          <t>ATL-005</t>
        </is>
      </c>
      <c r="B6" s="10" t="inlineStr">
        <is>
          <t>Retour simulé</t>
        </is>
      </c>
      <c r="C6" s="11" t="inlineStr">
        <is>
          <t>Hybride</t>
        </is>
      </c>
      <c r="D6" s="16" t="n">
        <v>45</v>
      </c>
      <c r="E6" s="16" t="n">
        <v>50</v>
      </c>
      <c r="F6" s="10" t="inlineStr">
        <is>
          <t>Microphones de démonstration</t>
        </is>
      </c>
      <c r="G6" s="11" t="inlineStr">
        <is>
          <t>Normale</t>
        </is>
      </c>
      <c r="H6" s="11" t="inlineStr">
        <is>
          <t>Confirmé</t>
        </is>
      </c>
      <c r="I6" s="10" t="inlineStr">
        <is>
          <t>Retour d’expérience entièrement simulé.</t>
        </is>
      </c>
      <c r="J6">
        <f>IF(Paramètres!$E$6="","",Paramètres!$E$6)</f>
        <v/>
      </c>
      <c r="K6">
        <f>IF(Paramètres!$F$6="","",Paramètres!$F$6)</f>
        <v/>
      </c>
      <c r="L6">
        <f>IF(Paramètres!$D$6="","",Paramètres!$D$6)</f>
        <v/>
      </c>
    </row>
    <row r="7" ht="28" customHeight="1">
      <c r="A7" s="11" t="inlineStr">
        <is>
          <t>ATL-006</t>
        </is>
      </c>
      <c r="B7" s="10" t="inlineStr">
        <is>
          <t>Co-construction exemple</t>
        </is>
      </c>
      <c r="C7" s="11" t="inlineStr">
        <is>
          <t>Présentiel</t>
        </is>
      </c>
      <c r="D7" s="16" t="n">
        <v>90</v>
      </c>
      <c r="E7" s="16" t="n">
        <v>18</v>
      </c>
      <c r="F7" s="10" t="inlineStr">
        <is>
          <t>Tables mobiles</t>
        </is>
      </c>
      <c r="G7" s="11" t="inlineStr">
        <is>
          <t>Haute</t>
        </is>
      </c>
      <c r="H7" s="11" t="inlineStr">
        <is>
          <t>Planifié</t>
        </is>
      </c>
      <c r="I7" s="10" t="inlineStr">
        <is>
          <t>Configuration fictive en sous-groupes.</t>
        </is>
      </c>
      <c r="J7">
        <f>IF(Paramètres!$E$7="","",Paramètres!$E$7)</f>
        <v/>
      </c>
      <c r="K7">
        <f>IF(Paramètres!$F$7="","",Paramètres!$F$7)</f>
        <v/>
      </c>
      <c r="L7">
        <f>IF(Paramètres!$D$7="","",Paramètres!$D$7)</f>
        <v/>
      </c>
    </row>
    <row r="8" ht="28" customHeight="1">
      <c r="A8" s="11" t="inlineStr">
        <is>
          <t>ATL-007</t>
        </is>
      </c>
      <c r="B8" s="10" t="inlineStr">
        <is>
          <t>Synthèse test</t>
        </is>
      </c>
      <c r="C8" s="11" t="inlineStr">
        <is>
          <t>Présentiel</t>
        </is>
      </c>
      <c r="D8" s="16" t="n">
        <v>60</v>
      </c>
      <c r="E8" s="16" t="n">
        <v>55</v>
      </c>
      <c r="F8" s="10" t="inlineStr">
        <is>
          <t>Écran de synthèse</t>
        </is>
      </c>
      <c r="G8" s="11" t="inlineStr">
        <is>
          <t>Normale</t>
        </is>
      </c>
      <c r="H8" s="11" t="inlineStr">
        <is>
          <t>Confirmé</t>
        </is>
      </c>
      <c r="I8" s="10" t="inlineStr">
        <is>
          <t>Contenu fictif de restitution.</t>
        </is>
      </c>
      <c r="J8">
        <f>IF(Paramètres!$E$8="","",Paramètres!$E$8)</f>
        <v/>
      </c>
      <c r="K8">
        <f>IF(Paramètres!$F$8="","",Paramètres!$F$8)</f>
        <v/>
      </c>
      <c r="L8">
        <f>IF(Paramètres!$D$8="","",Paramètres!$D$8)</f>
        <v/>
      </c>
    </row>
    <row r="9" ht="28" customHeight="1">
      <c r="A9" s="11" t="inlineStr">
        <is>
          <t>ATL-008</t>
        </is>
      </c>
      <c r="B9" s="10" t="inlineStr">
        <is>
          <t>Atelier pilote fictif</t>
        </is>
      </c>
      <c r="C9" s="11" t="inlineStr">
        <is>
          <t>À distance</t>
        </is>
      </c>
      <c r="D9" s="16" t="n">
        <v>75</v>
      </c>
      <c r="E9" s="16" t="n">
        <v>16</v>
      </c>
      <c r="F9" s="10" t="inlineStr">
        <is>
          <t>Poste de démonstration</t>
        </is>
      </c>
      <c r="G9" s="11" t="inlineStr">
        <is>
          <t>Haute</t>
        </is>
      </c>
      <c r="H9" s="11" t="inlineStr">
        <is>
          <t>À planifier</t>
        </is>
      </c>
      <c r="I9" s="10" t="inlineStr">
        <is>
          <t>Salle volontairement absente du planning.</t>
        </is>
      </c>
      <c r="J9">
        <f>IF(Paramètres!$E$9="","",Paramètres!$E$9)</f>
        <v/>
      </c>
      <c r="K9">
        <f>IF(Paramètres!$F$9="","",Paramètres!$F$9)</f>
        <v/>
      </c>
      <c r="L9">
        <f>IF(Paramètres!$D$9="","",Paramètres!$D$9)</f>
        <v/>
      </c>
    </row>
    <row r="10" ht="28" customHeight="1">
      <c r="A10" s="11" t="inlineStr">
        <is>
          <t>ATL-009</t>
        </is>
      </c>
      <c r="B10" s="10" t="inlineStr">
        <is>
          <t>Mise en situation exemple</t>
        </is>
      </c>
      <c r="C10" s="11" t="inlineStr">
        <is>
          <t>Présentiel</t>
        </is>
      </c>
      <c r="D10" s="16" t="n">
        <v>90</v>
      </c>
      <c r="E10" s="16" t="n">
        <v>28</v>
      </c>
      <c r="F10" s="10" t="inlineStr">
        <is>
          <t>Zone de simulation</t>
        </is>
      </c>
      <c r="G10" s="11" t="inlineStr">
        <is>
          <t>Normale</t>
        </is>
      </c>
      <c r="H10" s="11" t="inlineStr">
        <is>
          <t>Planifié</t>
        </is>
      </c>
      <c r="I10" s="10" t="inlineStr">
        <is>
          <t>Mise en situation sans données réelles.</t>
        </is>
      </c>
      <c r="J10">
        <f>IF(Paramètres!$E$10="","",Paramètres!$E$10)</f>
        <v/>
      </c>
      <c r="K10">
        <f>IF(Paramètres!$F$10="","",Paramètres!$F$10)</f>
        <v/>
      </c>
      <c r="L10">
        <f>IF(Paramètres!$D$10="","",Paramètres!$D$10)</f>
        <v/>
      </c>
    </row>
    <row r="11" ht="28" customHeight="1">
      <c r="A11" s="11" t="inlineStr">
        <is>
          <t>ATL-010</t>
        </is>
      </c>
      <c r="B11" s="10" t="inlineStr">
        <is>
          <t>Clôture test</t>
        </is>
      </c>
      <c r="C11" s="11" t="inlineStr">
        <is>
          <t>Hybride</t>
        </is>
      </c>
      <c r="D11" s="16" t="n">
        <v>60</v>
      </c>
      <c r="E11" s="16" t="n">
        <v>58</v>
      </c>
      <c r="F11" s="10" t="inlineStr">
        <is>
          <t>Écran de clôture</t>
        </is>
      </c>
      <c r="G11" s="11" t="inlineStr">
        <is>
          <t>Basse</t>
        </is>
      </c>
      <c r="H11" s="11" t="inlineStr">
        <is>
          <t>Confirmé</t>
        </is>
      </c>
      <c r="I11" s="10" t="inlineStr">
        <is>
          <t>Exemple fictif de clôture.</t>
        </is>
      </c>
    </row>
    <row r="12" ht="28" customHeight="1">
      <c r="A12" s="11" t="n"/>
      <c r="B12" s="10" t="n"/>
      <c r="C12" s="11" t="n"/>
      <c r="D12" s="16" t="n"/>
      <c r="E12" s="16" t="n"/>
      <c r="F12" s="10" t="n"/>
      <c r="G12" s="11" t="n"/>
      <c r="H12" s="11" t="n"/>
      <c r="I12" s="10" t="n"/>
    </row>
    <row r="13" ht="28" customHeight="1">
      <c r="A13" s="11" t="n"/>
      <c r="B13" s="10" t="n"/>
      <c r="C13" s="11" t="n"/>
      <c r="D13" s="16" t="n"/>
      <c r="E13" s="16" t="n"/>
      <c r="F13" s="10" t="n"/>
      <c r="G13" s="11" t="n"/>
      <c r="H13" s="11" t="n"/>
      <c r="I13" s="10" t="n"/>
    </row>
    <row r="14" ht="28" customHeight="1">
      <c r="A14" s="11" t="n"/>
      <c r="B14" s="10" t="n"/>
      <c r="C14" s="11" t="n"/>
      <c r="D14" s="16" t="n"/>
      <c r="E14" s="16" t="n"/>
      <c r="F14" s="10" t="n"/>
      <c r="G14" s="11" t="n"/>
      <c r="H14" s="11" t="n"/>
      <c r="I14" s="10" t="n"/>
    </row>
    <row r="15" ht="28" customHeight="1">
      <c r="A15" s="11" t="n"/>
      <c r="B15" s="10" t="n"/>
      <c r="C15" s="11" t="n"/>
      <c r="D15" s="16" t="n"/>
      <c r="E15" s="16" t="n"/>
      <c r="F15" s="10" t="n"/>
      <c r="G15" s="11" t="n"/>
      <c r="H15" s="11" t="n"/>
      <c r="I15" s="10" t="n"/>
    </row>
    <row r="16" ht="28" customHeight="1">
      <c r="A16" s="11" t="n"/>
      <c r="B16" s="10" t="n"/>
      <c r="C16" s="11" t="n"/>
      <c r="D16" s="16" t="n"/>
      <c r="E16" s="16" t="n"/>
      <c r="F16" s="10" t="n"/>
      <c r="G16" s="11" t="n"/>
      <c r="H16" s="11" t="n"/>
      <c r="I16" s="10" t="n"/>
    </row>
    <row r="17" ht="28" customHeight="1">
      <c r="A17" s="11" t="n"/>
      <c r="B17" s="10" t="n"/>
      <c r="C17" s="11" t="n"/>
      <c r="D17" s="16" t="n"/>
      <c r="E17" s="16" t="n"/>
      <c r="F17" s="10" t="n"/>
      <c r="G17" s="11" t="n"/>
      <c r="H17" s="11" t="n"/>
      <c r="I17" s="10" t="n"/>
    </row>
    <row r="18" ht="28" customHeight="1">
      <c r="A18" s="11" t="n"/>
      <c r="B18" s="10" t="n"/>
      <c r="C18" s="11" t="n"/>
      <c r="D18" s="16" t="n"/>
      <c r="E18" s="16" t="n"/>
      <c r="F18" s="10" t="n"/>
      <c r="G18" s="11" t="n"/>
      <c r="H18" s="11" t="n"/>
      <c r="I18" s="10" t="n"/>
    </row>
    <row r="19" ht="28" customHeight="1">
      <c r="A19" s="11" t="n"/>
      <c r="B19" s="10" t="n"/>
      <c r="C19" s="11" t="n"/>
      <c r="D19" s="16" t="n"/>
      <c r="E19" s="16" t="n"/>
      <c r="F19" s="10" t="n"/>
      <c r="G19" s="11" t="n"/>
      <c r="H19" s="11" t="n"/>
      <c r="I19" s="10" t="n"/>
    </row>
    <row r="20" ht="28" customHeight="1">
      <c r="A20" s="11" t="n"/>
      <c r="B20" s="10" t="n"/>
      <c r="C20" s="11" t="n"/>
      <c r="D20" s="16" t="n"/>
      <c r="E20" s="16" t="n"/>
      <c r="F20" s="10" t="n"/>
      <c r="G20" s="11" t="n"/>
      <c r="H20" s="11" t="n"/>
      <c r="I20" s="10" t="n"/>
    </row>
    <row r="21" ht="28" customHeight="1">
      <c r="A21" s="11" t="n"/>
      <c r="B21" s="10" t="n"/>
      <c r="C21" s="11" t="n"/>
      <c r="D21" s="16" t="n"/>
      <c r="E21" s="16" t="n"/>
      <c r="F21" s="10" t="n"/>
      <c r="G21" s="11" t="n"/>
      <c r="H21" s="11" t="n"/>
      <c r="I21" s="10" t="n"/>
    </row>
    <row r="22" ht="28" customHeight="1">
      <c r="A22" s="11" t="n"/>
      <c r="B22" s="10" t="n"/>
      <c r="C22" s="11" t="n"/>
      <c r="D22" s="16" t="n"/>
      <c r="E22" s="16" t="n"/>
      <c r="F22" s="10" t="n"/>
      <c r="G22" s="11" t="n"/>
      <c r="H22" s="11" t="n"/>
      <c r="I22" s="10" t="n"/>
    </row>
    <row r="23" ht="28" customHeight="1">
      <c r="A23" s="11" t="n"/>
      <c r="B23" s="10" t="n"/>
      <c r="C23" s="11" t="n"/>
      <c r="D23" s="16" t="n"/>
      <c r="E23" s="16" t="n"/>
      <c r="F23" s="10" t="n"/>
      <c r="G23" s="11" t="n"/>
      <c r="H23" s="11" t="n"/>
      <c r="I23" s="10" t="n"/>
    </row>
    <row r="24" ht="28" customHeight="1">
      <c r="A24" s="11" t="n"/>
      <c r="B24" s="10" t="n"/>
      <c r="C24" s="11" t="n"/>
      <c r="D24" s="16" t="n"/>
      <c r="E24" s="16" t="n"/>
      <c r="F24" s="10" t="n"/>
      <c r="G24" s="11" t="n"/>
      <c r="H24" s="11" t="n"/>
      <c r="I24" s="10" t="n"/>
    </row>
    <row r="25" ht="28" customHeight="1">
      <c r="A25" s="11" t="n"/>
      <c r="B25" s="10" t="n"/>
      <c r="C25" s="11" t="n"/>
      <c r="D25" s="16" t="n"/>
      <c r="E25" s="16" t="n"/>
      <c r="F25" s="10" t="n"/>
      <c r="G25" s="11" t="n"/>
      <c r="H25" s="11" t="n"/>
      <c r="I25" s="10" t="n"/>
    </row>
    <row r="26" ht="28" customHeight="1">
      <c r="A26" s="11" t="n"/>
      <c r="B26" s="10" t="n"/>
      <c r="C26" s="11" t="n"/>
      <c r="D26" s="16" t="n"/>
      <c r="E26" s="16" t="n"/>
      <c r="F26" s="10" t="n"/>
      <c r="G26" s="11" t="n"/>
      <c r="H26" s="11" t="n"/>
      <c r="I26" s="10" t="n"/>
    </row>
    <row r="27" ht="28" customHeight="1">
      <c r="A27" s="11" t="n"/>
      <c r="B27" s="10" t="n"/>
      <c r="C27" s="11" t="n"/>
      <c r="D27" s="16" t="n"/>
      <c r="E27" s="16" t="n"/>
      <c r="F27" s="10" t="n"/>
      <c r="G27" s="11" t="n"/>
      <c r="H27" s="11" t="n"/>
      <c r="I27" s="10" t="n"/>
    </row>
    <row r="28" ht="28" customHeight="1">
      <c r="A28" s="11" t="n"/>
      <c r="B28" s="10" t="n"/>
      <c r="C28" s="11" t="n"/>
      <c r="D28" s="16" t="n"/>
      <c r="E28" s="16" t="n"/>
      <c r="F28" s="10" t="n"/>
      <c r="G28" s="11" t="n"/>
      <c r="H28" s="11" t="n"/>
      <c r="I28" s="10" t="n"/>
    </row>
    <row r="29" ht="28" customHeight="1">
      <c r="A29" s="11" t="n"/>
      <c r="B29" s="10" t="n"/>
      <c r="C29" s="11" t="n"/>
      <c r="D29" s="16" t="n"/>
      <c r="E29" s="16" t="n"/>
      <c r="F29" s="10" t="n"/>
      <c r="G29" s="11" t="n"/>
      <c r="H29" s="11" t="n"/>
      <c r="I29" s="10" t="n"/>
    </row>
    <row r="30" ht="28" customHeight="1">
      <c r="A30" s="11" t="n"/>
      <c r="B30" s="10" t="n"/>
      <c r="C30" s="11" t="n"/>
      <c r="D30" s="16" t="n"/>
      <c r="E30" s="16" t="n"/>
      <c r="F30" s="10" t="n"/>
      <c r="G30" s="11" t="n"/>
      <c r="H30" s="11" t="n"/>
      <c r="I30" s="10" t="n"/>
    </row>
    <row r="31" ht="28" customHeight="1">
      <c r="A31" s="11" t="n"/>
      <c r="B31" s="10" t="n"/>
      <c r="C31" s="11" t="n"/>
      <c r="D31" s="16" t="n"/>
      <c r="E31" s="16" t="n"/>
      <c r="F31" s="10" t="n"/>
      <c r="G31" s="11" t="n"/>
      <c r="H31" s="11" t="n"/>
      <c r="I31" s="10" t="n"/>
    </row>
    <row r="32" ht="28" customHeight="1">
      <c r="A32" s="11" t="n"/>
      <c r="B32" s="10" t="n"/>
      <c r="C32" s="11" t="n"/>
      <c r="D32" s="16" t="n"/>
      <c r="E32" s="16" t="n"/>
      <c r="F32" s="10" t="n"/>
      <c r="G32" s="11" t="n"/>
      <c r="H32" s="11" t="n"/>
      <c r="I32" s="10" t="n"/>
    </row>
    <row r="33" ht="28" customHeight="1">
      <c r="A33" s="11" t="n"/>
      <c r="B33" s="10" t="n"/>
      <c r="C33" s="11" t="n"/>
      <c r="D33" s="16" t="n"/>
      <c r="E33" s="16" t="n"/>
      <c r="F33" s="10" t="n"/>
      <c r="G33" s="11" t="n"/>
      <c r="H33" s="11" t="n"/>
      <c r="I33" s="10" t="n"/>
    </row>
    <row r="34" ht="28" customHeight="1">
      <c r="A34" s="11" t="n"/>
      <c r="B34" s="10" t="n"/>
      <c r="C34" s="11" t="n"/>
      <c r="D34" s="16" t="n"/>
      <c r="E34" s="16" t="n"/>
      <c r="F34" s="10" t="n"/>
      <c r="G34" s="11" t="n"/>
      <c r="H34" s="11" t="n"/>
      <c r="I34" s="10" t="n"/>
    </row>
    <row r="35" ht="28" customHeight="1">
      <c r="A35" s="11" t="n"/>
      <c r="B35" s="10" t="n"/>
      <c r="C35" s="11" t="n"/>
      <c r="D35" s="16" t="n"/>
      <c r="E35" s="16" t="n"/>
      <c r="F35" s="10" t="n"/>
      <c r="G35" s="11" t="n"/>
      <c r="H35" s="11" t="n"/>
      <c r="I35" s="10" t="n"/>
    </row>
    <row r="36" ht="28" customHeight="1">
      <c r="A36" s="11" t="n"/>
      <c r="B36" s="10" t="n"/>
      <c r="C36" s="11" t="n"/>
      <c r="D36" s="16" t="n"/>
      <c r="E36" s="16" t="n"/>
      <c r="F36" s="10" t="n"/>
      <c r="G36" s="11" t="n"/>
      <c r="H36" s="11" t="n"/>
      <c r="I36" s="10" t="n"/>
    </row>
    <row r="37" ht="28" customHeight="1">
      <c r="A37" s="11" t="n"/>
      <c r="B37" s="10" t="n"/>
      <c r="C37" s="11" t="n"/>
      <c r="D37" s="16" t="n"/>
      <c r="E37" s="16" t="n"/>
      <c r="F37" s="10" t="n"/>
      <c r="G37" s="11" t="n"/>
      <c r="H37" s="11" t="n"/>
      <c r="I37" s="10" t="n"/>
    </row>
    <row r="38" ht="28" customHeight="1">
      <c r="A38" s="11" t="n"/>
      <c r="B38" s="10" t="n"/>
      <c r="C38" s="11" t="n"/>
      <c r="D38" s="16" t="n"/>
      <c r="E38" s="16" t="n"/>
      <c r="F38" s="10" t="n"/>
      <c r="G38" s="11" t="n"/>
      <c r="H38" s="11" t="n"/>
      <c r="I38" s="10" t="n"/>
    </row>
    <row r="39" ht="28" customHeight="1">
      <c r="A39" s="11" t="n"/>
      <c r="B39" s="10" t="n"/>
      <c r="C39" s="11" t="n"/>
      <c r="D39" s="16" t="n"/>
      <c r="E39" s="16" t="n"/>
      <c r="F39" s="10" t="n"/>
      <c r="G39" s="11" t="n"/>
      <c r="H39" s="11" t="n"/>
      <c r="I39" s="10" t="n"/>
    </row>
    <row r="40" ht="28" customHeight="1">
      <c r="A40" s="11" t="n"/>
      <c r="B40" s="10" t="n"/>
      <c r="C40" s="11" t="n"/>
      <c r="D40" s="16" t="n"/>
      <c r="E40" s="16" t="n"/>
      <c r="F40" s="10" t="n"/>
      <c r="G40" s="11" t="n"/>
      <c r="H40" s="11" t="n"/>
      <c r="I40" s="10" t="n"/>
    </row>
    <row r="41" ht="28" customHeight="1">
      <c r="A41" s="11" t="n"/>
      <c r="B41" s="10" t="n"/>
      <c r="C41" s="11" t="n"/>
      <c r="D41" s="16" t="n"/>
      <c r="E41" s="16" t="n"/>
      <c r="F41" s="10" t="n"/>
      <c r="G41" s="11" t="n"/>
      <c r="H41" s="11" t="n"/>
      <c r="I41" s="10" t="n"/>
    </row>
    <row r="42" ht="28" customHeight="1">
      <c r="A42" s="11" t="n"/>
      <c r="B42" s="10" t="n"/>
      <c r="C42" s="11" t="n"/>
      <c r="D42" s="16" t="n"/>
      <c r="E42" s="16" t="n"/>
      <c r="F42" s="10" t="n"/>
      <c r="G42" s="11" t="n"/>
      <c r="H42" s="11" t="n"/>
      <c r="I42" s="10" t="n"/>
    </row>
    <row r="43" ht="28" customHeight="1">
      <c r="A43" s="11" t="n"/>
      <c r="B43" s="10" t="n"/>
      <c r="C43" s="11" t="n"/>
      <c r="D43" s="16" t="n"/>
      <c r="E43" s="16" t="n"/>
      <c r="F43" s="10" t="n"/>
      <c r="G43" s="11" t="n"/>
      <c r="H43" s="11" t="n"/>
      <c r="I43" s="10" t="n"/>
    </row>
    <row r="44" ht="28" customHeight="1">
      <c r="A44" s="11" t="n"/>
      <c r="B44" s="10" t="n"/>
      <c r="C44" s="11" t="n"/>
      <c r="D44" s="16" t="n"/>
      <c r="E44" s="16" t="n"/>
      <c r="F44" s="10" t="n"/>
      <c r="G44" s="11" t="n"/>
      <c r="H44" s="11" t="n"/>
      <c r="I44" s="10" t="n"/>
    </row>
    <row r="45" ht="28" customHeight="1">
      <c r="A45" s="11" t="n"/>
      <c r="B45" s="10" t="n"/>
      <c r="C45" s="11" t="n"/>
      <c r="D45" s="16" t="n"/>
      <c r="E45" s="16" t="n"/>
      <c r="F45" s="10" t="n"/>
      <c r="G45" s="11" t="n"/>
      <c r="H45" s="11" t="n"/>
      <c r="I45" s="10" t="n"/>
    </row>
    <row r="46" ht="28" customHeight="1">
      <c r="A46" s="11" t="n"/>
      <c r="B46" s="10" t="n"/>
      <c r="C46" s="11" t="n"/>
      <c r="D46" s="16" t="n"/>
      <c r="E46" s="16" t="n"/>
      <c r="F46" s="10" t="n"/>
      <c r="G46" s="11" t="n"/>
      <c r="H46" s="11" t="n"/>
      <c r="I46" s="10" t="n"/>
    </row>
    <row r="47" ht="28" customHeight="1">
      <c r="A47" s="11" t="n"/>
      <c r="B47" s="10" t="n"/>
      <c r="C47" s="11" t="n"/>
      <c r="D47" s="16" t="n"/>
      <c r="E47" s="16" t="n"/>
      <c r="F47" s="10" t="n"/>
      <c r="G47" s="11" t="n"/>
      <c r="H47" s="11" t="n"/>
      <c r="I47" s="10" t="n"/>
    </row>
    <row r="48" ht="28" customHeight="1">
      <c r="A48" s="11" t="n"/>
      <c r="B48" s="10" t="n"/>
      <c r="C48" s="11" t="n"/>
      <c r="D48" s="16" t="n"/>
      <c r="E48" s="16" t="n"/>
      <c r="F48" s="10" t="n"/>
      <c r="G48" s="11" t="n"/>
      <c r="H48" s="11" t="n"/>
      <c r="I48" s="10" t="n"/>
    </row>
    <row r="49" ht="28" customHeight="1">
      <c r="A49" s="11" t="n"/>
      <c r="B49" s="10" t="n"/>
      <c r="C49" s="11" t="n"/>
      <c r="D49" s="16" t="n"/>
      <c r="E49" s="16" t="n"/>
      <c r="F49" s="10" t="n"/>
      <c r="G49" s="11" t="n"/>
      <c r="H49" s="11" t="n"/>
      <c r="I49" s="10" t="n"/>
    </row>
    <row r="50" ht="28" customHeight="1">
      <c r="A50" s="11" t="n"/>
      <c r="B50" s="10" t="n"/>
      <c r="C50" s="11" t="n"/>
      <c r="D50" s="16" t="n"/>
      <c r="E50" s="16" t="n"/>
      <c r="F50" s="10" t="n"/>
      <c r="G50" s="11" t="n"/>
      <c r="H50" s="11" t="n"/>
      <c r="I50" s="10" t="n"/>
    </row>
    <row r="51" ht="28" customHeight="1">
      <c r="A51" s="11" t="n"/>
      <c r="B51" s="10" t="n"/>
      <c r="C51" s="11" t="n"/>
      <c r="D51" s="16" t="n"/>
      <c r="E51" s="16" t="n"/>
      <c r="F51" s="10" t="n"/>
      <c r="G51" s="11" t="n"/>
      <c r="H51" s="11" t="n"/>
      <c r="I51" s="10" t="n"/>
    </row>
    <row r="52" ht="28" customHeight="1">
      <c r="A52" s="11" t="n"/>
      <c r="B52" s="10" t="n"/>
      <c r="C52" s="11" t="n"/>
      <c r="D52" s="16" t="n"/>
      <c r="E52" s="16" t="n"/>
      <c r="F52" s="10" t="n"/>
      <c r="G52" s="11" t="n"/>
      <c r="H52" s="11" t="n"/>
      <c r="I52" s="10" t="n"/>
    </row>
    <row r="53" ht="28" customHeight="1">
      <c r="A53" s="11" t="n"/>
      <c r="B53" s="10" t="n"/>
      <c r="C53" s="11" t="n"/>
      <c r="D53" s="16" t="n"/>
      <c r="E53" s="16" t="n"/>
      <c r="F53" s="10" t="n"/>
      <c r="G53" s="11" t="n"/>
      <c r="H53" s="11" t="n"/>
      <c r="I53" s="10" t="n"/>
    </row>
    <row r="54" ht="28" customHeight="1">
      <c r="A54" s="11" t="n"/>
      <c r="B54" s="10" t="n"/>
      <c r="C54" s="11" t="n"/>
      <c r="D54" s="16" t="n"/>
      <c r="E54" s="16" t="n"/>
      <c r="F54" s="10" t="n"/>
      <c r="G54" s="11" t="n"/>
      <c r="H54" s="11" t="n"/>
      <c r="I54" s="10" t="n"/>
    </row>
    <row r="55" ht="28" customHeight="1">
      <c r="A55" s="11" t="n"/>
      <c r="B55" s="10" t="n"/>
      <c r="C55" s="11" t="n"/>
      <c r="D55" s="16" t="n"/>
      <c r="E55" s="16" t="n"/>
      <c r="F55" s="10" t="n"/>
      <c r="G55" s="11" t="n"/>
      <c r="H55" s="11" t="n"/>
      <c r="I55" s="10" t="n"/>
    </row>
    <row r="56" ht="28" customHeight="1">
      <c r="A56" s="11" t="n"/>
      <c r="B56" s="10" t="n"/>
      <c r="C56" s="11" t="n"/>
      <c r="D56" s="16" t="n"/>
      <c r="E56" s="16" t="n"/>
      <c r="F56" s="10" t="n"/>
      <c r="G56" s="11" t="n"/>
      <c r="H56" s="11" t="n"/>
      <c r="I56" s="10" t="n"/>
    </row>
    <row r="57" ht="28" customHeight="1">
      <c r="A57" s="11" t="n"/>
      <c r="B57" s="10" t="n"/>
      <c r="C57" s="11" t="n"/>
      <c r="D57" s="16" t="n"/>
      <c r="E57" s="16" t="n"/>
      <c r="F57" s="10" t="n"/>
      <c r="G57" s="11" t="n"/>
      <c r="H57" s="11" t="n"/>
      <c r="I57" s="10" t="n"/>
    </row>
    <row r="58" ht="28" customHeight="1">
      <c r="A58" s="11" t="n"/>
      <c r="B58" s="10" t="n"/>
      <c r="C58" s="11" t="n"/>
      <c r="D58" s="16" t="n"/>
      <c r="E58" s="16" t="n"/>
      <c r="F58" s="10" t="n"/>
      <c r="G58" s="11" t="n"/>
      <c r="H58" s="11" t="n"/>
      <c r="I58" s="10" t="n"/>
    </row>
    <row r="59" ht="28" customHeight="1">
      <c r="A59" s="11" t="n"/>
      <c r="B59" s="10" t="n"/>
      <c r="C59" s="11" t="n"/>
      <c r="D59" s="16" t="n"/>
      <c r="E59" s="16" t="n"/>
      <c r="F59" s="10" t="n"/>
      <c r="G59" s="11" t="n"/>
      <c r="H59" s="11" t="n"/>
      <c r="I59" s="10" t="n"/>
    </row>
    <row r="60" ht="28" customHeight="1">
      <c r="A60" s="11" t="n"/>
      <c r="B60" s="10" t="n"/>
      <c r="C60" s="11" t="n"/>
      <c r="D60" s="16" t="n"/>
      <c r="E60" s="16" t="n"/>
      <c r="F60" s="10" t="n"/>
      <c r="G60" s="11" t="n"/>
      <c r="H60" s="11" t="n"/>
      <c r="I60" s="10" t="n"/>
    </row>
    <row r="61" ht="28" customHeight="1">
      <c r="A61" s="11" t="n"/>
      <c r="B61" s="10" t="n"/>
      <c r="C61" s="11" t="n"/>
      <c r="D61" s="16" t="n"/>
      <c r="E61" s="16" t="n"/>
      <c r="F61" s="10" t="n"/>
      <c r="G61" s="11" t="n"/>
      <c r="H61" s="11" t="n"/>
      <c r="I61" s="10" t="n"/>
    </row>
    <row r="62" ht="28" customHeight="1">
      <c r="A62" s="11" t="n"/>
      <c r="B62" s="10" t="n"/>
      <c r="C62" s="11" t="n"/>
      <c r="D62" s="16" t="n"/>
      <c r="E62" s="16" t="n"/>
      <c r="F62" s="10" t="n"/>
      <c r="G62" s="11" t="n"/>
      <c r="H62" s="11" t="n"/>
      <c r="I62" s="10" t="n"/>
    </row>
    <row r="63" ht="28" customHeight="1">
      <c r="A63" s="11" t="n"/>
      <c r="B63" s="10" t="n"/>
      <c r="C63" s="11" t="n"/>
      <c r="D63" s="16" t="n"/>
      <c r="E63" s="16" t="n"/>
      <c r="F63" s="10" t="n"/>
      <c r="G63" s="11" t="n"/>
      <c r="H63" s="11" t="n"/>
      <c r="I63" s="10" t="n"/>
    </row>
    <row r="64" ht="28" customHeight="1">
      <c r="A64" s="11" t="n"/>
      <c r="B64" s="10" t="n"/>
      <c r="C64" s="11" t="n"/>
      <c r="D64" s="16" t="n"/>
      <c r="E64" s="16" t="n"/>
      <c r="F64" s="10" t="n"/>
      <c r="G64" s="11" t="n"/>
      <c r="H64" s="11" t="n"/>
      <c r="I64" s="10" t="n"/>
    </row>
    <row r="65" ht="28" customHeight="1">
      <c r="A65" s="11" t="n"/>
      <c r="B65" s="10" t="n"/>
      <c r="C65" s="11" t="n"/>
      <c r="D65" s="16" t="n"/>
      <c r="E65" s="16" t="n"/>
      <c r="F65" s="10" t="n"/>
      <c r="G65" s="11" t="n"/>
      <c r="H65" s="11" t="n"/>
      <c r="I65" s="10" t="n"/>
    </row>
    <row r="66" ht="28" customHeight="1">
      <c r="A66" s="11" t="n"/>
      <c r="B66" s="10" t="n"/>
      <c r="C66" s="11" t="n"/>
      <c r="D66" s="16" t="n"/>
      <c r="E66" s="16" t="n"/>
      <c r="F66" s="10" t="n"/>
      <c r="G66" s="11" t="n"/>
      <c r="H66" s="11" t="n"/>
      <c r="I66" s="10" t="n"/>
    </row>
    <row r="67" ht="28" customHeight="1">
      <c r="A67" s="11" t="n"/>
      <c r="B67" s="10" t="n"/>
      <c r="C67" s="11" t="n"/>
      <c r="D67" s="16" t="n"/>
      <c r="E67" s="16" t="n"/>
      <c r="F67" s="10" t="n"/>
      <c r="G67" s="11" t="n"/>
      <c r="H67" s="11" t="n"/>
      <c r="I67" s="10" t="n"/>
    </row>
    <row r="68" ht="28" customHeight="1">
      <c r="A68" s="11" t="n"/>
      <c r="B68" s="10" t="n"/>
      <c r="C68" s="11" t="n"/>
      <c r="D68" s="16" t="n"/>
      <c r="E68" s="16" t="n"/>
      <c r="F68" s="10" t="n"/>
      <c r="G68" s="11" t="n"/>
      <c r="H68" s="11" t="n"/>
      <c r="I68" s="10" t="n"/>
    </row>
    <row r="69" ht="28" customHeight="1">
      <c r="A69" s="11" t="n"/>
      <c r="B69" s="10" t="n"/>
      <c r="C69" s="11" t="n"/>
      <c r="D69" s="16" t="n"/>
      <c r="E69" s="16" t="n"/>
      <c r="F69" s="10" t="n"/>
      <c r="G69" s="11" t="n"/>
      <c r="H69" s="11" t="n"/>
      <c r="I69" s="10" t="n"/>
    </row>
    <row r="70" ht="28" customHeight="1">
      <c r="A70" s="11" t="n"/>
      <c r="B70" s="10" t="n"/>
      <c r="C70" s="11" t="n"/>
      <c r="D70" s="16" t="n"/>
      <c r="E70" s="16" t="n"/>
      <c r="F70" s="10" t="n"/>
      <c r="G70" s="11" t="n"/>
      <c r="H70" s="11" t="n"/>
      <c r="I70" s="10" t="n"/>
    </row>
    <row r="71" ht="28" customHeight="1">
      <c r="A71" s="11" t="n"/>
      <c r="B71" s="10" t="n"/>
      <c r="C71" s="11" t="n"/>
      <c r="D71" s="16" t="n"/>
      <c r="E71" s="16" t="n"/>
      <c r="F71" s="10" t="n"/>
      <c r="G71" s="11" t="n"/>
      <c r="H71" s="11" t="n"/>
      <c r="I71" s="10" t="n"/>
    </row>
    <row r="72" ht="28" customHeight="1">
      <c r="A72" s="11" t="n"/>
      <c r="B72" s="10" t="n"/>
      <c r="C72" s="11" t="n"/>
      <c r="D72" s="16" t="n"/>
      <c r="E72" s="16" t="n"/>
      <c r="F72" s="10" t="n"/>
      <c r="G72" s="11" t="n"/>
      <c r="H72" s="11" t="n"/>
      <c r="I72" s="10" t="n"/>
    </row>
    <row r="73" ht="28" customHeight="1">
      <c r="A73" s="11" t="n"/>
      <c r="B73" s="10" t="n"/>
      <c r="C73" s="11" t="n"/>
      <c r="D73" s="16" t="n"/>
      <c r="E73" s="16" t="n"/>
      <c r="F73" s="10" t="n"/>
      <c r="G73" s="11" t="n"/>
      <c r="H73" s="11" t="n"/>
      <c r="I73" s="10" t="n"/>
    </row>
    <row r="74" ht="28" customHeight="1">
      <c r="A74" s="11" t="n"/>
      <c r="B74" s="10" t="n"/>
      <c r="C74" s="11" t="n"/>
      <c r="D74" s="16" t="n"/>
      <c r="E74" s="16" t="n"/>
      <c r="F74" s="10" t="n"/>
      <c r="G74" s="11" t="n"/>
      <c r="H74" s="11" t="n"/>
      <c r="I74" s="10" t="n"/>
    </row>
    <row r="75" ht="28" customHeight="1">
      <c r="A75" s="11" t="n"/>
      <c r="B75" s="10" t="n"/>
      <c r="C75" s="11" t="n"/>
      <c r="D75" s="16" t="n"/>
      <c r="E75" s="16" t="n"/>
      <c r="F75" s="10" t="n"/>
      <c r="G75" s="11" t="n"/>
      <c r="H75" s="11" t="n"/>
      <c r="I75" s="10" t="n"/>
    </row>
    <row r="76" ht="28" customHeight="1">
      <c r="A76" s="11" t="n"/>
      <c r="B76" s="10" t="n"/>
      <c r="C76" s="11" t="n"/>
      <c r="D76" s="16" t="n"/>
      <c r="E76" s="16" t="n"/>
      <c r="F76" s="10" t="n"/>
      <c r="G76" s="11" t="n"/>
      <c r="H76" s="11" t="n"/>
      <c r="I76" s="10" t="n"/>
    </row>
    <row r="77" ht="28" customHeight="1">
      <c r="A77" s="11" t="n"/>
      <c r="B77" s="10" t="n"/>
      <c r="C77" s="11" t="n"/>
      <c r="D77" s="16" t="n"/>
      <c r="E77" s="16" t="n"/>
      <c r="F77" s="10" t="n"/>
      <c r="G77" s="11" t="n"/>
      <c r="H77" s="11" t="n"/>
      <c r="I77" s="10" t="n"/>
    </row>
    <row r="78" ht="28" customHeight="1">
      <c r="A78" s="11" t="n"/>
      <c r="B78" s="10" t="n"/>
      <c r="C78" s="11" t="n"/>
      <c r="D78" s="16" t="n"/>
      <c r="E78" s="16" t="n"/>
      <c r="F78" s="10" t="n"/>
      <c r="G78" s="11" t="n"/>
      <c r="H78" s="11" t="n"/>
      <c r="I78" s="10" t="n"/>
    </row>
    <row r="79" ht="28" customHeight="1">
      <c r="A79" s="11" t="n"/>
      <c r="B79" s="10" t="n"/>
      <c r="C79" s="11" t="n"/>
      <c r="D79" s="16" t="n"/>
      <c r="E79" s="16" t="n"/>
      <c r="F79" s="10" t="n"/>
      <c r="G79" s="11" t="n"/>
      <c r="H79" s="11" t="n"/>
      <c r="I79" s="10" t="n"/>
    </row>
    <row r="80" ht="28" customHeight="1">
      <c r="A80" s="11" t="n"/>
      <c r="B80" s="10" t="n"/>
      <c r="C80" s="11" t="n"/>
      <c r="D80" s="16" t="n"/>
      <c r="E80" s="16" t="n"/>
      <c r="F80" s="10" t="n"/>
      <c r="G80" s="11" t="n"/>
      <c r="H80" s="11" t="n"/>
      <c r="I80" s="10" t="n"/>
    </row>
    <row r="81" ht="28" customHeight="1">
      <c r="A81" s="11" t="n"/>
      <c r="B81" s="10" t="n"/>
      <c r="C81" s="11" t="n"/>
      <c r="D81" s="16" t="n"/>
      <c r="E81" s="16" t="n"/>
      <c r="F81" s="10" t="n"/>
      <c r="G81" s="11" t="n"/>
      <c r="H81" s="11" t="n"/>
      <c r="I81" s="10" t="n"/>
    </row>
    <row r="82" ht="28" customHeight="1">
      <c r="A82" s="11" t="n"/>
      <c r="B82" s="10" t="n"/>
      <c r="C82" s="11" t="n"/>
      <c r="D82" s="16" t="n"/>
      <c r="E82" s="16" t="n"/>
      <c r="F82" s="10" t="n"/>
      <c r="G82" s="11" t="n"/>
      <c r="H82" s="11" t="n"/>
      <c r="I82" s="10" t="n"/>
    </row>
    <row r="83" ht="28" customHeight="1">
      <c r="A83" s="11" t="n"/>
      <c r="B83" s="10" t="n"/>
      <c r="C83" s="11" t="n"/>
      <c r="D83" s="16" t="n"/>
      <c r="E83" s="16" t="n"/>
      <c r="F83" s="10" t="n"/>
      <c r="G83" s="11" t="n"/>
      <c r="H83" s="11" t="n"/>
      <c r="I83" s="10" t="n"/>
    </row>
    <row r="84" ht="28" customHeight="1">
      <c r="A84" s="11" t="n"/>
      <c r="B84" s="10" t="n"/>
      <c r="C84" s="11" t="n"/>
      <c r="D84" s="16" t="n"/>
      <c r="E84" s="16" t="n"/>
      <c r="F84" s="10" t="n"/>
      <c r="G84" s="11" t="n"/>
      <c r="H84" s="11" t="n"/>
      <c r="I84" s="10" t="n"/>
    </row>
    <row r="85" ht="28" customHeight="1">
      <c r="A85" s="11" t="n"/>
      <c r="B85" s="10" t="n"/>
      <c r="C85" s="11" t="n"/>
      <c r="D85" s="16" t="n"/>
      <c r="E85" s="16" t="n"/>
      <c r="F85" s="10" t="n"/>
      <c r="G85" s="11" t="n"/>
      <c r="H85" s="11" t="n"/>
      <c r="I85" s="10" t="n"/>
    </row>
    <row r="86" ht="28" customHeight="1">
      <c r="A86" s="11" t="n"/>
      <c r="B86" s="10" t="n"/>
      <c r="C86" s="11" t="n"/>
      <c r="D86" s="16" t="n"/>
      <c r="E86" s="16" t="n"/>
      <c r="F86" s="10" t="n"/>
      <c r="G86" s="11" t="n"/>
      <c r="H86" s="11" t="n"/>
      <c r="I86" s="10" t="n"/>
    </row>
    <row r="87" ht="28" customHeight="1">
      <c r="A87" s="11" t="n"/>
      <c r="B87" s="10" t="n"/>
      <c r="C87" s="11" t="n"/>
      <c r="D87" s="16" t="n"/>
      <c r="E87" s="16" t="n"/>
      <c r="F87" s="10" t="n"/>
      <c r="G87" s="11" t="n"/>
      <c r="H87" s="11" t="n"/>
      <c r="I87" s="10" t="n"/>
    </row>
    <row r="88" ht="28" customHeight="1">
      <c r="A88" s="11" t="n"/>
      <c r="B88" s="10" t="n"/>
      <c r="C88" s="11" t="n"/>
      <c r="D88" s="16" t="n"/>
      <c r="E88" s="16" t="n"/>
      <c r="F88" s="10" t="n"/>
      <c r="G88" s="11" t="n"/>
      <c r="H88" s="11" t="n"/>
      <c r="I88" s="10" t="n"/>
    </row>
    <row r="89" ht="28" customHeight="1">
      <c r="A89" s="11" t="n"/>
      <c r="B89" s="10" t="n"/>
      <c r="C89" s="11" t="n"/>
      <c r="D89" s="16" t="n"/>
      <c r="E89" s="16" t="n"/>
      <c r="F89" s="10" t="n"/>
      <c r="G89" s="11" t="n"/>
      <c r="H89" s="11" t="n"/>
      <c r="I89" s="10" t="n"/>
    </row>
    <row r="90" ht="28" customHeight="1">
      <c r="A90" s="11" t="n"/>
      <c r="B90" s="10" t="n"/>
      <c r="C90" s="11" t="n"/>
      <c r="D90" s="16" t="n"/>
      <c r="E90" s="16" t="n"/>
      <c r="F90" s="10" t="n"/>
      <c r="G90" s="11" t="n"/>
      <c r="H90" s="11" t="n"/>
      <c r="I90" s="10" t="n"/>
    </row>
    <row r="91" ht="28" customHeight="1">
      <c r="A91" s="11" t="n"/>
      <c r="B91" s="10" t="n"/>
      <c r="C91" s="11" t="n"/>
      <c r="D91" s="16" t="n"/>
      <c r="E91" s="16" t="n"/>
      <c r="F91" s="10" t="n"/>
      <c r="G91" s="11" t="n"/>
      <c r="H91" s="11" t="n"/>
      <c r="I91" s="10" t="n"/>
    </row>
    <row r="92" ht="28" customHeight="1">
      <c r="A92" s="11" t="n"/>
      <c r="B92" s="10" t="n"/>
      <c r="C92" s="11" t="n"/>
      <c r="D92" s="16" t="n"/>
      <c r="E92" s="16" t="n"/>
      <c r="F92" s="10" t="n"/>
      <c r="G92" s="11" t="n"/>
      <c r="H92" s="11" t="n"/>
      <c r="I92" s="10" t="n"/>
    </row>
    <row r="93" ht="28" customHeight="1">
      <c r="A93" s="11" t="n"/>
      <c r="B93" s="10" t="n"/>
      <c r="C93" s="11" t="n"/>
      <c r="D93" s="16" t="n"/>
      <c r="E93" s="16" t="n"/>
      <c r="F93" s="10" t="n"/>
      <c r="G93" s="11" t="n"/>
      <c r="H93" s="11" t="n"/>
      <c r="I93" s="10" t="n"/>
    </row>
    <row r="94" ht="28" customHeight="1">
      <c r="A94" s="11" t="n"/>
      <c r="B94" s="10" t="n"/>
      <c r="C94" s="11" t="n"/>
      <c r="D94" s="16" t="n"/>
      <c r="E94" s="16" t="n"/>
      <c r="F94" s="10" t="n"/>
      <c r="G94" s="11" t="n"/>
      <c r="H94" s="11" t="n"/>
      <c r="I94" s="10" t="n"/>
    </row>
    <row r="95" ht="28" customHeight="1">
      <c r="A95" s="11" t="n"/>
      <c r="B95" s="10" t="n"/>
      <c r="C95" s="11" t="n"/>
      <c r="D95" s="16" t="n"/>
      <c r="E95" s="16" t="n"/>
      <c r="F95" s="10" t="n"/>
      <c r="G95" s="11" t="n"/>
      <c r="H95" s="11" t="n"/>
      <c r="I95" s="10" t="n"/>
    </row>
    <row r="96" ht="28" customHeight="1">
      <c r="A96" s="11" t="n"/>
      <c r="B96" s="10" t="n"/>
      <c r="C96" s="11" t="n"/>
      <c r="D96" s="16" t="n"/>
      <c r="E96" s="16" t="n"/>
      <c r="F96" s="10" t="n"/>
      <c r="G96" s="11" t="n"/>
      <c r="H96" s="11" t="n"/>
      <c r="I96" s="10" t="n"/>
    </row>
    <row r="97" ht="28" customHeight="1">
      <c r="A97" s="11" t="n"/>
      <c r="B97" s="10" t="n"/>
      <c r="C97" s="11" t="n"/>
      <c r="D97" s="16" t="n"/>
      <c r="E97" s="16" t="n"/>
      <c r="F97" s="10" t="n"/>
      <c r="G97" s="11" t="n"/>
      <c r="H97" s="11" t="n"/>
      <c r="I97" s="10" t="n"/>
    </row>
    <row r="98" ht="28" customHeight="1">
      <c r="A98" s="11" t="n"/>
      <c r="B98" s="10" t="n"/>
      <c r="C98" s="11" t="n"/>
      <c r="D98" s="16" t="n"/>
      <c r="E98" s="16" t="n"/>
      <c r="F98" s="10" t="n"/>
      <c r="G98" s="11" t="n"/>
      <c r="H98" s="11" t="n"/>
      <c r="I98" s="10" t="n"/>
    </row>
    <row r="99" ht="28" customHeight="1">
      <c r="A99" s="11" t="n"/>
      <c r="B99" s="10" t="n"/>
      <c r="C99" s="11" t="n"/>
      <c r="D99" s="16" t="n"/>
      <c r="E99" s="16" t="n"/>
      <c r="F99" s="10" t="n"/>
      <c r="G99" s="11" t="n"/>
      <c r="H99" s="11" t="n"/>
      <c r="I99" s="10" t="n"/>
    </row>
    <row r="100" ht="28" customHeight="1">
      <c r="A100" s="11" t="n"/>
      <c r="B100" s="10" t="n"/>
      <c r="C100" s="11" t="n"/>
      <c r="D100" s="16" t="n"/>
      <c r="E100" s="16" t="n"/>
      <c r="F100" s="10" t="n"/>
      <c r="G100" s="11" t="n"/>
      <c r="H100" s="11" t="n"/>
      <c r="I100" s="10" t="n"/>
    </row>
    <row r="101" ht="28" customHeight="1">
      <c r="A101" s="11" t="n"/>
      <c r="B101" s="10" t="n"/>
      <c r="C101" s="11" t="n"/>
      <c r="D101" s="16" t="n"/>
      <c r="E101" s="16" t="n"/>
      <c r="F101" s="10" t="n"/>
      <c r="G101" s="11" t="n"/>
      <c r="H101" s="11" t="n"/>
      <c r="I101" s="10" t="n"/>
    </row>
  </sheetData>
  <conditionalFormatting sqref="A2:I101">
    <cfRule type="expression" priority="1" dxfId="3" stopIfTrue="1">
      <formula>$H2="Annulé"</formula>
    </cfRule>
  </conditionalFormatting>
  <dataValidations count="6">
    <dataValidation sqref="A2:A101" showDropDown="0" showInputMessage="0" showErrorMessage="0" allowBlank="0" errorTitle="Identifiant incorrect" error="Chaque ID atelier renseigné doit être unique." type="custom" errorStyle="stop">
      <formula1>=OR(A2="",COUNTIF($A$2:$A$101,A2)=1)</formula1>
    </dataValidation>
    <dataValidation sqref="C2:C101" showDropDown="0" showInputMessage="0" showErrorMessage="0" allowBlank="0" errorTitle="Format non reconnu" error="Sélectionnez un format dans la liste des paramètres." type="list" errorStyle="stop">
      <formula1>=$J$2:$J$10</formula1>
    </dataValidation>
    <dataValidation sqref="D2:D101" showDropDown="0" showInputMessage="0" showErrorMessage="0" allowBlank="0" errorTitle="Durée incorrecte" error="Saisissez une durée entière comprise entre 15 et 480 minutes." type="whole" errorStyle="stop" operator="between">
      <formula1>15</formula1>
      <formula2>480</formula2>
    </dataValidation>
    <dataValidation sqref="E2:E101" showDropDown="0" showInputMessage="0" showErrorMessage="0" allowBlank="0" errorTitle="Capacité incorrecte" error="Saisissez une capacité entière positive." type="whole" errorStyle="stop" operator="between">
      <formula1>1</formula1>
      <formula2>10000</formula2>
    </dataValidation>
    <dataValidation sqref="G2:G101" showDropDown="0" showInputMessage="0" showErrorMessage="0" allowBlank="0" errorTitle="Priorité non reconnue" error="Sélectionnez une priorité dans la liste des paramètres." type="list" errorStyle="stop">
      <formula1>=$K$2:$K$10</formula1>
    </dataValidation>
    <dataValidation sqref="H2:H101" showDropDown="0" showInputMessage="0" showErrorMessage="0" allowBlank="0" errorTitle="Statut non reconnu" error="Sélectionnez un statut dans la liste des paramètres." type="list" errorStyle="stop">
      <formula1>=$L$2:$L$10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DF5149"/>
    <outlinePr summaryBelow="1" summaryRight="1"/>
    <pageSetUpPr fitToPage="1"/>
  </sheetPr>
  <dimension ref="A1:U1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4" customWidth="1" min="4" max="4"/>
    <col width="29" customWidth="1" min="5" max="5"/>
    <col width="13" customWidth="1" min="6" max="6"/>
    <col width="12" customWidth="1" min="7" max="7"/>
    <col width="12" customWidth="1" min="8" max="8"/>
    <col width="18" customWidth="1" min="9" max="9"/>
    <col width="17" customWidth="1" min="10" max="10"/>
    <col width="16" customWidth="1" min="11" max="11"/>
    <col width="24" customWidth="1" min="12" max="12"/>
    <col width="16" customWidth="1" min="13" max="13"/>
    <col width="15" customWidth="1" min="14" max="14"/>
    <col width="23" customWidth="1" min="15" max="15"/>
    <col width="38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</cols>
  <sheetData>
    <row r="1" ht="34" customHeight="1">
      <c r="A1" s="15" t="inlineStr">
        <is>
          <t>ID créneau</t>
        </is>
      </c>
      <c r="B1" s="15" t="inlineStr">
        <is>
          <t>Date</t>
        </is>
      </c>
      <c r="C1" s="15" t="inlineStr">
        <is>
          <t>Heure début</t>
        </is>
      </c>
      <c r="D1" s="15" t="inlineStr">
        <is>
          <t>ID atelier</t>
        </is>
      </c>
      <c r="E1" s="15" t="inlineStr">
        <is>
          <t>Intitulé</t>
        </is>
      </c>
      <c r="F1" s="15" t="inlineStr">
        <is>
          <t>Durée (min)</t>
        </is>
      </c>
      <c r="G1" s="15" t="inlineStr">
        <is>
          <t>Heure fin</t>
        </is>
      </c>
      <c r="H1" s="15" t="inlineStr">
        <is>
          <t>Salle</t>
        </is>
      </c>
      <c r="I1" s="15" t="inlineStr">
        <is>
          <t>Capacité prévue</t>
        </is>
      </c>
      <c r="J1" s="15" t="inlineStr">
        <is>
          <t>Capacité salle</t>
        </is>
      </c>
      <c r="K1" s="15" t="inlineStr">
        <is>
          <t>Marge de places</t>
        </is>
      </c>
      <c r="L1" s="15" t="inlineStr">
        <is>
          <t>Équipe pilote</t>
        </is>
      </c>
      <c r="M1" s="15" t="inlineStr">
        <is>
          <t>Statut</t>
        </is>
      </c>
      <c r="N1" s="15" t="inlineStr">
        <is>
          <t>Conflit salle</t>
        </is>
      </c>
      <c r="O1" s="15" t="inlineStr">
        <is>
          <t>Alerte</t>
        </is>
      </c>
      <c r="P1" s="15" t="inlineStr">
        <is>
          <t>Notes</t>
        </is>
      </c>
    </row>
    <row r="2" ht="30" customHeight="1">
      <c r="A2" s="11" t="inlineStr">
        <is>
          <t>CR-001</t>
        </is>
      </c>
      <c r="B2" s="31" t="n">
        <v>46310</v>
      </c>
      <c r="C2" s="32" t="n">
        <v>0.375</v>
      </c>
      <c r="D2" s="11" t="inlineStr">
        <is>
          <t>ATL-001</t>
        </is>
      </c>
      <c r="E2" s="3">
        <f>IF($D2="","",IFERROR(INDEX(Ateliers!$B$2:$B$101,MATCH($D2,Ateliers!$A$2:$A$101,0)),"À vérifier"))</f>
        <v/>
      </c>
      <c r="F2" s="19">
        <f>IF($D2="","",IFERROR(INDEX(Ateliers!$D$2:$D$101,MATCH($D2,Ateliers!$A$2:$A$101,0)),"À vérifier"))</f>
        <v/>
      </c>
      <c r="G2" s="33">
        <f>IF(OR($C2="",NOT(ISNUMBER($F2))),"",IFERROR($C2+$F2/1440,""))</f>
        <v/>
      </c>
      <c r="H2" s="11" t="inlineStr">
        <is>
          <t>SAL-A</t>
        </is>
      </c>
      <c r="I2" s="19">
        <f>IF($D2="","",IFERROR(INDEX(Ateliers!$E$2:$E$101,MATCH($D2,Ateliers!$A$2:$A$101,0)),"À vérifier"))</f>
        <v/>
      </c>
      <c r="J2" s="19">
        <f>IF($H2="","",IFERROR(INDEX(Paramètres!$B$10:$B$30,MATCH($H2,Paramètres!$A$10:$A$30,0)),"À vérifier"))</f>
        <v/>
      </c>
      <c r="K2" s="19">
        <f>IF(OR(NOT(ISNUMBER($I2)),NOT(ISNUMBER($J2))),"",$J2-$I2)</f>
        <v/>
      </c>
      <c r="L2" s="10" t="inlineStr">
        <is>
          <t>Équipe Azur fictive</t>
        </is>
      </c>
      <c r="M2" s="11" t="inlineStr">
        <is>
          <t>Confirmé</t>
        </is>
      </c>
      <c r="N2" s="21">
        <f>IF(OR($B2="",$C2="",$G2="",$H2=""),"",IF(SUMPRODUCT(($B$2:$B$101=$B2)*($H$2:$H$101=$H2)*($C$2:$C$101&lt;$G2)*($G$2:$G$101&gt;$C2))&gt;1,"Conflit","OK"))</f>
        <v/>
      </c>
      <c r="O2" s="3">
        <f>IF($A2="","",IF(OR($B2="",$C2="",$D2="",$H2="",$M2="",$G2="",$E2="À vérifier"),"Incomplet",IF($N2="Conflit","Conflit",IF($K2&lt;0,"Capacité insuffisante","OK"))))</f>
        <v/>
      </c>
      <c r="P2" s="10" t="inlineStr">
        <is>
          <t>Premier créneau fictif ; conflit attendu.</t>
        </is>
      </c>
      <c r="Q2">
        <f>IF(Ateliers!$A$2="","",Ateliers!$A$2)</f>
        <v/>
      </c>
      <c r="R2">
        <f>IF(Paramètres!$A$10="","",Paramètres!$A$10)</f>
        <v/>
      </c>
      <c r="S2">
        <f>IF(Paramètres!$D$2="","",Paramètres!$D$2)</f>
        <v/>
      </c>
      <c r="T2" s="34">
        <f>Paramètres!$B$3</f>
        <v/>
      </c>
      <c r="U2" s="35">
        <f>Paramètres!$B$5</f>
        <v/>
      </c>
    </row>
    <row r="3" ht="30" customHeight="1">
      <c r="A3" s="11" t="inlineStr">
        <is>
          <t>CR-002</t>
        </is>
      </c>
      <c r="B3" s="31" t="n">
        <v>46310</v>
      </c>
      <c r="C3" s="32" t="n">
        <v>0.3958333333333333</v>
      </c>
      <c r="D3" s="11" t="inlineStr">
        <is>
          <t>ATL-002</t>
        </is>
      </c>
      <c r="E3" s="6">
        <f>IF($D3="","",IFERROR(INDEX(Ateliers!$B$2:$B$101,MATCH($D3,Ateliers!$A$2:$A$101,0)),"À vérifier"))</f>
        <v/>
      </c>
      <c r="F3" s="24">
        <f>IF($D3="","",IFERROR(INDEX(Ateliers!$D$2:$D$101,MATCH($D3,Ateliers!$A$2:$A$101,0)),"À vérifier"))</f>
        <v/>
      </c>
      <c r="G3" s="36">
        <f>IF(OR($C3="",NOT(ISNUMBER($F3))),"",IFERROR($C3+$F3/1440,""))</f>
        <v/>
      </c>
      <c r="H3" s="11" t="inlineStr">
        <is>
          <t>SAL-A</t>
        </is>
      </c>
      <c r="I3" s="24">
        <f>IF($D3="","",IFERROR(INDEX(Ateliers!$E$2:$E$101,MATCH($D3,Ateliers!$A$2:$A$101,0)),"À vérifier"))</f>
        <v/>
      </c>
      <c r="J3" s="24">
        <f>IF($H3="","",IFERROR(INDEX(Paramètres!$B$10:$B$30,MATCH($H3,Paramètres!$A$10:$A$30,0)),"À vérifier"))</f>
        <v/>
      </c>
      <c r="K3" s="24">
        <f>IF(OR(NOT(ISNUMBER($I3)),NOT(ISNUMBER($J3))),"",$J3-$I3)</f>
        <v/>
      </c>
      <c r="L3" s="10" t="inlineStr">
        <is>
          <t>Équipe Corail fictive</t>
        </is>
      </c>
      <c r="M3" s="11" t="inlineStr">
        <is>
          <t>Planifié</t>
        </is>
      </c>
      <c r="N3" s="26">
        <f>IF(OR($B3="",$C3="",$G3="",$H3=""),"",IF(SUMPRODUCT(($B$2:$B$101=$B3)*($H$2:$H$101=$H3)*($C$2:$C$101&lt;$G3)*($G$2:$G$101&gt;$C3))&gt;1,"Conflit","OK"))</f>
        <v/>
      </c>
      <c r="O3" s="6">
        <f>IF($A3="","",IF(OR($B3="",$C3="",$D3="",$H3="",$M3="",$G3="",$E3="À vérifier"),"Incomplet",IF($N3="Conflit","Conflit",IF($K3&lt;0,"Capacité insuffisante","OK"))))</f>
        <v/>
      </c>
      <c r="P3" s="10" t="inlineStr">
        <is>
          <t>Chevauchement volontaire avec CR-001.</t>
        </is>
      </c>
      <c r="Q3">
        <f>IF(Ateliers!$A$3="","",Ateliers!$A$3)</f>
        <v/>
      </c>
      <c r="R3">
        <f>IF(Paramètres!$A$11="","",Paramètres!$A$11)</f>
        <v/>
      </c>
      <c r="S3">
        <f>IF(Paramètres!$D$3="","",Paramètres!$D$3)</f>
        <v/>
      </c>
      <c r="T3" s="34">
        <f>Paramètres!$B$4</f>
        <v/>
      </c>
      <c r="U3" s="35">
        <f>Paramètres!$B$6</f>
        <v/>
      </c>
    </row>
    <row r="4" ht="30" customHeight="1">
      <c r="A4" s="11" t="inlineStr">
        <is>
          <t>CR-003</t>
        </is>
      </c>
      <c r="B4" s="31" t="n">
        <v>46310</v>
      </c>
      <c r="C4" s="32" t="n">
        <v>0.46875</v>
      </c>
      <c r="D4" s="11" t="inlineStr">
        <is>
          <t>ATL-003</t>
        </is>
      </c>
      <c r="E4" s="3">
        <f>IF($D4="","",IFERROR(INDEX(Ateliers!$B$2:$B$101,MATCH($D4,Ateliers!$A$2:$A$101,0)),"À vérifier"))</f>
        <v/>
      </c>
      <c r="F4" s="19">
        <f>IF($D4="","",IFERROR(INDEX(Ateliers!$D$2:$D$101,MATCH($D4,Ateliers!$A$2:$A$101,0)),"À vérifier"))</f>
        <v/>
      </c>
      <c r="G4" s="33">
        <f>IF(OR($C4="",NOT(ISNUMBER($F4))),"",IFERROR($C4+$F4/1440,""))</f>
        <v/>
      </c>
      <c r="H4" s="11" t="inlineStr">
        <is>
          <t>SAL-B</t>
        </is>
      </c>
      <c r="I4" s="19">
        <f>IF($D4="","",IFERROR(INDEX(Ateliers!$E$2:$E$101,MATCH($D4,Ateliers!$A$2:$A$101,0)),"À vérifier"))</f>
        <v/>
      </c>
      <c r="J4" s="19">
        <f>IF($H4="","",IFERROR(INDEX(Paramètres!$B$10:$B$30,MATCH($H4,Paramètres!$A$10:$A$30,0)),"À vérifier"))</f>
        <v/>
      </c>
      <c r="K4" s="19">
        <f>IF(OR(NOT(ISNUMBER($I4)),NOT(ISNUMBER($J4))),"",$J4-$I4)</f>
        <v/>
      </c>
      <c r="L4" s="10" t="inlineStr">
        <is>
          <t>Cellule Brume fictive</t>
        </is>
      </c>
      <c r="M4" s="11" t="inlineStr">
        <is>
          <t>Confirmé</t>
        </is>
      </c>
      <c r="N4" s="21">
        <f>IF(OR($B4="",$C4="",$G4="",$H4=""),"",IF(SUMPRODUCT(($B$2:$B$101=$B4)*($H$2:$H$101=$H4)*($C$2:$C$101&lt;$G4)*($G$2:$G$101&gt;$C4))&gt;1,"Conflit","OK"))</f>
        <v/>
      </c>
      <c r="O4" s="3">
        <f>IF($A4="","",IF(OR($B4="",$C4="",$D4="",$H4="",$M4="",$G4="",$E4="À vérifier"),"Incomplet",IF($N4="Conflit","Conflit",IF($K4&lt;0,"Capacité insuffisante","OK"))))</f>
        <v/>
      </c>
      <c r="P4" s="10" t="inlineStr">
        <is>
          <t>Créneau d’exemple sans donnée réelle.</t>
        </is>
      </c>
      <c r="Q4">
        <f>IF(Ateliers!$A$4="","",Ateliers!$A$4)</f>
        <v/>
      </c>
      <c r="R4">
        <f>IF(Paramètres!$A$12="","",Paramètres!$A$12)</f>
        <v/>
      </c>
      <c r="S4">
        <f>IF(Paramètres!$D$4="","",Paramètres!$D$4)</f>
        <v/>
      </c>
    </row>
    <row r="5" ht="30" customHeight="1">
      <c r="A5" s="11" t="inlineStr">
        <is>
          <t>CR-004</t>
        </is>
      </c>
      <c r="B5" s="31" t="n">
        <v>46310</v>
      </c>
      <c r="C5" s="32" t="n">
        <v>0.5625</v>
      </c>
      <c r="D5" s="11" t="inlineStr">
        <is>
          <t>ATL-004</t>
        </is>
      </c>
      <c r="E5" s="6">
        <f>IF($D5="","",IFERROR(INDEX(Ateliers!$B$2:$B$101,MATCH($D5,Ateliers!$A$2:$A$101,0)),"À vérifier"))</f>
        <v/>
      </c>
      <c r="F5" s="24">
        <f>IF($D5="","",IFERROR(INDEX(Ateliers!$D$2:$D$101,MATCH($D5,Ateliers!$A$2:$A$101,0)),"À vérifier"))</f>
        <v/>
      </c>
      <c r="G5" s="36">
        <f>IF(OR($C5="",NOT(ISNUMBER($F5))),"",IFERROR($C5+$F5/1440,""))</f>
        <v/>
      </c>
      <c r="H5" s="11" t="inlineStr">
        <is>
          <t>SAL-B</t>
        </is>
      </c>
      <c r="I5" s="24">
        <f>IF($D5="","",IFERROR(INDEX(Ateliers!$E$2:$E$101,MATCH($D5,Ateliers!$A$2:$A$101,0)),"À vérifier"))</f>
        <v/>
      </c>
      <c r="J5" s="24">
        <f>IF($H5="","",IFERROR(INDEX(Paramètres!$B$10:$B$30,MATCH($H5,Paramètres!$A$10:$A$30,0)),"À vérifier"))</f>
        <v/>
      </c>
      <c r="K5" s="24">
        <f>IF(OR(NOT(ISNUMBER($I5)),NOT(ISNUMBER($J5))),"",$J5-$I5)</f>
        <v/>
      </c>
      <c r="L5" s="10" t="inlineStr">
        <is>
          <t>Équipe Quartz fictive</t>
        </is>
      </c>
      <c r="M5" s="11" t="inlineStr">
        <is>
          <t>Planifié</t>
        </is>
      </c>
      <c r="N5" s="26">
        <f>IF(OR($B5="",$C5="",$G5="",$H5=""),"",IF(SUMPRODUCT(($B$2:$B$101=$B5)*($H$2:$H$101=$H5)*($C$2:$C$101&lt;$G5)*($G$2:$G$101&gt;$C5))&gt;1,"Conflit","OK"))</f>
        <v/>
      </c>
      <c r="O5" s="6">
        <f>IF($A5="","",IF(OR($B5="",$C5="",$D5="",$H5="",$M5="",$G5="",$E5="À vérifier"),"Incomplet",IF($N5="Conflit","Conflit",IF($K5&lt;0,"Capacité insuffisante","OK"))))</f>
        <v/>
      </c>
      <c r="P5" s="10" t="inlineStr">
        <is>
          <t>Capacité insuffisante attendue.</t>
        </is>
      </c>
      <c r="Q5">
        <f>IF(Ateliers!$A$5="","",Ateliers!$A$5)</f>
        <v/>
      </c>
      <c r="R5">
        <f>IF(Paramètres!$A$13="","",Paramètres!$A$13)</f>
        <v/>
      </c>
      <c r="S5">
        <f>IF(Paramètres!$D$5="","",Paramètres!$D$5)</f>
        <v/>
      </c>
    </row>
    <row r="6" ht="30" customHeight="1">
      <c r="A6" s="11" t="inlineStr">
        <is>
          <t>CR-005</t>
        </is>
      </c>
      <c r="B6" s="31" t="n">
        <v>46310</v>
      </c>
      <c r="C6" s="32" t="n">
        <v>0.6145833333333334</v>
      </c>
      <c r="D6" s="11" t="inlineStr">
        <is>
          <t>ATL-005</t>
        </is>
      </c>
      <c r="E6" s="3">
        <f>IF($D6="","",IFERROR(INDEX(Ateliers!$B$2:$B$101,MATCH($D6,Ateliers!$A$2:$A$101,0)),"À vérifier"))</f>
        <v/>
      </c>
      <c r="F6" s="19">
        <f>IF($D6="","",IFERROR(INDEX(Ateliers!$D$2:$D$101,MATCH($D6,Ateliers!$A$2:$A$101,0)),"À vérifier"))</f>
        <v/>
      </c>
      <c r="G6" s="33">
        <f>IF(OR($C6="",NOT(ISNUMBER($F6))),"",IFERROR($C6+$F6/1440,""))</f>
        <v/>
      </c>
      <c r="H6" s="11" t="inlineStr">
        <is>
          <t>SAL-C</t>
        </is>
      </c>
      <c r="I6" s="19">
        <f>IF($D6="","",IFERROR(INDEX(Ateliers!$E$2:$E$101,MATCH($D6,Ateliers!$A$2:$A$101,0)),"À vérifier"))</f>
        <v/>
      </c>
      <c r="J6" s="19">
        <f>IF($H6="","",IFERROR(INDEX(Paramètres!$B$10:$B$30,MATCH($H6,Paramètres!$A$10:$A$30,0)),"À vérifier"))</f>
        <v/>
      </c>
      <c r="K6" s="19">
        <f>IF(OR(NOT(ISNUMBER($I6)),NOT(ISNUMBER($J6))),"",$J6-$I6)</f>
        <v/>
      </c>
      <c r="L6" s="10" t="inlineStr">
        <is>
          <t>Cellule Sillage fictive</t>
        </is>
      </c>
      <c r="M6" s="11" t="inlineStr">
        <is>
          <t>Confirmé</t>
        </is>
      </c>
      <c r="N6" s="21">
        <f>IF(OR($B6="",$C6="",$G6="",$H6=""),"",IF(SUMPRODUCT(($B$2:$B$101=$B6)*($H$2:$H$101=$H6)*($C$2:$C$101&lt;$G6)*($G$2:$G$101&gt;$C6))&gt;1,"Conflit","OK"))</f>
        <v/>
      </c>
      <c r="O6" s="3">
        <f>IF($A6="","",IF(OR($B6="",$C6="",$D6="",$H6="",$M6="",$G6="",$E6="À vérifier"),"Incomplet",IF($N6="Conflit","Conflit",IF($K6&lt;0,"Capacité insuffisante","OK"))))</f>
        <v/>
      </c>
      <c r="P6" s="10" t="inlineStr">
        <is>
          <t>Retour entièrement simulé.</t>
        </is>
      </c>
      <c r="Q6">
        <f>IF(Ateliers!$A$6="","",Ateliers!$A$6)</f>
        <v/>
      </c>
      <c r="R6">
        <f>IF(Paramètres!$A$14="","",Paramètres!$A$14)</f>
        <v/>
      </c>
      <c r="S6">
        <f>IF(Paramètres!$D$6="","",Paramètres!$D$6)</f>
        <v/>
      </c>
    </row>
    <row r="7" ht="30" customHeight="1">
      <c r="A7" s="11" t="inlineStr">
        <is>
          <t>CR-006</t>
        </is>
      </c>
      <c r="B7" s="31" t="n">
        <v>46310</v>
      </c>
      <c r="C7" s="32" t="n">
        <v>0.6666666666666666</v>
      </c>
      <c r="D7" s="11" t="inlineStr">
        <is>
          <t>ATL-006</t>
        </is>
      </c>
      <c r="E7" s="6">
        <f>IF($D7="","",IFERROR(INDEX(Ateliers!$B$2:$B$101,MATCH($D7,Ateliers!$A$2:$A$101,0)),"À vérifier"))</f>
        <v/>
      </c>
      <c r="F7" s="24">
        <f>IF($D7="","",IFERROR(INDEX(Ateliers!$D$2:$D$101,MATCH($D7,Ateliers!$A$2:$A$101,0)),"À vérifier"))</f>
        <v/>
      </c>
      <c r="G7" s="36">
        <f>IF(OR($C7="",NOT(ISNUMBER($F7))),"",IFERROR($C7+$F7/1440,""))</f>
        <v/>
      </c>
      <c r="H7" s="11" t="inlineStr">
        <is>
          <t>SAL-A</t>
        </is>
      </c>
      <c r="I7" s="24">
        <f>IF($D7="","",IFERROR(INDEX(Ateliers!$E$2:$E$101,MATCH($D7,Ateliers!$A$2:$A$101,0)),"À vérifier"))</f>
        <v/>
      </c>
      <c r="J7" s="24">
        <f>IF($H7="","",IFERROR(INDEX(Paramètres!$B$10:$B$30,MATCH($H7,Paramètres!$A$10:$A$30,0)),"À vérifier"))</f>
        <v/>
      </c>
      <c r="K7" s="24">
        <f>IF(OR(NOT(ISNUMBER($I7)),NOT(ISNUMBER($J7))),"",$J7-$I7)</f>
        <v/>
      </c>
      <c r="L7" s="10" t="inlineStr">
        <is>
          <t>Équipe Pollen fictive</t>
        </is>
      </c>
      <c r="M7" s="11" t="inlineStr">
        <is>
          <t>Planifié</t>
        </is>
      </c>
      <c r="N7" s="26">
        <f>IF(OR($B7="",$C7="",$G7="",$H7=""),"",IF(SUMPRODUCT(($B$2:$B$101=$B7)*($H$2:$H$101=$H7)*($C$2:$C$101&lt;$G7)*($G$2:$G$101&gt;$C7))&gt;1,"Conflit","OK"))</f>
        <v/>
      </c>
      <c r="O7" s="6">
        <f>IF($A7="","",IF(OR($B7="",$C7="",$D7="",$H7="",$M7="",$G7="",$E7="À vérifier"),"Incomplet",IF($N7="Conflit","Conflit",IF($K7&lt;0,"Capacité insuffisante","OK"))))</f>
        <v/>
      </c>
      <c r="P7" s="10" t="inlineStr">
        <is>
          <t>Exemple de co-construction fictive.</t>
        </is>
      </c>
      <c r="Q7">
        <f>IF(Ateliers!$A$7="","",Ateliers!$A$7)</f>
        <v/>
      </c>
      <c r="R7">
        <f>IF(Paramètres!$A$15="","",Paramètres!$A$15)</f>
        <v/>
      </c>
      <c r="S7">
        <f>IF(Paramètres!$D$7="","",Paramètres!$D$7)</f>
        <v/>
      </c>
    </row>
    <row r="8" ht="30" customHeight="1">
      <c r="A8" s="11" t="inlineStr">
        <is>
          <t>CR-007</t>
        </is>
      </c>
      <c r="B8" s="31" t="n">
        <v>46311</v>
      </c>
      <c r="C8" s="32" t="n">
        <v>0.375</v>
      </c>
      <c r="D8" s="11" t="inlineStr">
        <is>
          <t>ATL-007</t>
        </is>
      </c>
      <c r="E8" s="3">
        <f>IF($D8="","",IFERROR(INDEX(Ateliers!$B$2:$B$101,MATCH($D8,Ateliers!$A$2:$A$101,0)),"À vérifier"))</f>
        <v/>
      </c>
      <c r="F8" s="19">
        <f>IF($D8="","",IFERROR(INDEX(Ateliers!$D$2:$D$101,MATCH($D8,Ateliers!$A$2:$A$101,0)),"À vérifier"))</f>
        <v/>
      </c>
      <c r="G8" s="33">
        <f>IF(OR($C8="",NOT(ISNUMBER($F8))),"",IFERROR($C8+$F8/1440,""))</f>
        <v/>
      </c>
      <c r="H8" s="11" t="inlineStr">
        <is>
          <t>SAL-C</t>
        </is>
      </c>
      <c r="I8" s="19">
        <f>IF($D8="","",IFERROR(INDEX(Ateliers!$E$2:$E$101,MATCH($D8,Ateliers!$A$2:$A$101,0)),"À vérifier"))</f>
        <v/>
      </c>
      <c r="J8" s="19">
        <f>IF($H8="","",IFERROR(INDEX(Paramètres!$B$10:$B$30,MATCH($H8,Paramètres!$A$10:$A$30,0)),"À vérifier"))</f>
        <v/>
      </c>
      <c r="K8" s="19">
        <f>IF(OR(NOT(ISNUMBER($I8)),NOT(ISNUMBER($J8))),"",$J8-$I8)</f>
        <v/>
      </c>
      <c r="L8" s="10" t="inlineStr">
        <is>
          <t>Cellule Lueur fictive</t>
        </is>
      </c>
      <c r="M8" s="11" t="inlineStr">
        <is>
          <t>Confirmé</t>
        </is>
      </c>
      <c r="N8" s="21">
        <f>IF(OR($B8="",$C8="",$G8="",$H8=""),"",IF(SUMPRODUCT(($B$2:$B$101=$B8)*($H$2:$H$101=$H8)*($C$2:$C$101&lt;$G8)*($G$2:$G$101&gt;$C8))&gt;1,"Conflit","OK"))</f>
        <v/>
      </c>
      <c r="O8" s="3">
        <f>IF($A8="","",IF(OR($B8="",$C8="",$D8="",$H8="",$M8="",$G8="",$E8="À vérifier"),"Incomplet",IF($N8="Conflit","Conflit",IF($K8&lt;0,"Capacité insuffisante","OK"))))</f>
        <v/>
      </c>
      <c r="P8" s="10" t="inlineStr">
        <is>
          <t>Synthèse de test.</t>
        </is>
      </c>
      <c r="Q8">
        <f>IF(Ateliers!$A$8="","",Ateliers!$A$8)</f>
        <v/>
      </c>
      <c r="R8">
        <f>IF(Paramètres!$A$16="","",Paramètres!$A$16)</f>
        <v/>
      </c>
      <c r="S8">
        <f>IF(Paramètres!$D$8="","",Paramètres!$D$8)</f>
        <v/>
      </c>
    </row>
    <row r="9" ht="30" customHeight="1">
      <c r="A9" s="11" t="inlineStr">
        <is>
          <t>CR-008</t>
        </is>
      </c>
      <c r="B9" s="31" t="n">
        <v>46311</v>
      </c>
      <c r="C9" s="32" t="n">
        <v>0.4166666666666667</v>
      </c>
      <c r="D9" s="11" t="inlineStr">
        <is>
          <t>ATL-008</t>
        </is>
      </c>
      <c r="E9" s="6">
        <f>IF($D9="","",IFERROR(INDEX(Ateliers!$B$2:$B$101,MATCH($D9,Ateliers!$A$2:$A$101,0)),"À vérifier"))</f>
        <v/>
      </c>
      <c r="F9" s="24">
        <f>IF($D9="","",IFERROR(INDEX(Ateliers!$D$2:$D$101,MATCH($D9,Ateliers!$A$2:$A$101,0)),"À vérifier"))</f>
        <v/>
      </c>
      <c r="G9" s="36">
        <f>IF(OR($C9="",NOT(ISNUMBER($F9))),"",IFERROR($C9+$F9/1440,""))</f>
        <v/>
      </c>
      <c r="H9" s="11" t="n"/>
      <c r="I9" s="24">
        <f>IF($D9="","",IFERROR(INDEX(Ateliers!$E$2:$E$101,MATCH($D9,Ateliers!$A$2:$A$101,0)),"À vérifier"))</f>
        <v/>
      </c>
      <c r="J9" s="24">
        <f>IF($H9="","",IFERROR(INDEX(Paramètres!$B$10:$B$30,MATCH($H9,Paramètres!$A$10:$A$30,0)),"À vérifier"))</f>
        <v/>
      </c>
      <c r="K9" s="24">
        <f>IF(OR(NOT(ISNUMBER($I9)),NOT(ISNUMBER($J9))),"",$J9-$I9)</f>
        <v/>
      </c>
      <c r="L9" s="10" t="inlineStr">
        <is>
          <t>Équipe Nuage fictive</t>
        </is>
      </c>
      <c r="M9" s="11" t="inlineStr">
        <is>
          <t>À planifier</t>
        </is>
      </c>
      <c r="N9" s="26">
        <f>IF(OR($B9="",$C9="",$G9="",$H9=""),"",IF(SUMPRODUCT(($B$2:$B$101=$B9)*($H$2:$H$101=$H9)*($C$2:$C$101&lt;$G9)*($G$2:$G$101&gt;$C9))&gt;1,"Conflit","OK"))</f>
        <v/>
      </c>
      <c r="O9" s="6">
        <f>IF($A9="","",IF(OR($B9="",$C9="",$D9="",$H9="",$M9="",$G9="",$E9="À vérifier"),"Incomplet",IF($N9="Conflit","Conflit",IF($K9&lt;0,"Capacité insuffisante","OK"))))</f>
        <v/>
      </c>
      <c r="P9" s="10" t="inlineStr">
        <is>
          <t>Salle volontairement manquante.</t>
        </is>
      </c>
      <c r="Q9">
        <f>IF(Ateliers!$A$9="","",Ateliers!$A$9)</f>
        <v/>
      </c>
      <c r="R9">
        <f>IF(Paramètres!$A$17="","",Paramètres!$A$17)</f>
        <v/>
      </c>
      <c r="S9">
        <f>IF(Paramètres!$D$9="","",Paramètres!$D$9)</f>
        <v/>
      </c>
    </row>
    <row r="10" ht="30" customHeight="1">
      <c r="A10" s="11" t="inlineStr">
        <is>
          <t>CR-009</t>
        </is>
      </c>
      <c r="B10" s="31" t="n">
        <v>46311</v>
      </c>
      <c r="C10" s="32" t="n">
        <v>0.5416666666666666</v>
      </c>
      <c r="D10" s="11" t="inlineStr">
        <is>
          <t>ATL-009</t>
        </is>
      </c>
      <c r="E10" s="3">
        <f>IF($D10="","",IFERROR(INDEX(Ateliers!$B$2:$B$101,MATCH($D10,Ateliers!$A$2:$A$101,0)),"À vérifier"))</f>
        <v/>
      </c>
      <c r="F10" s="19">
        <f>IF($D10="","",IFERROR(INDEX(Ateliers!$D$2:$D$101,MATCH($D10,Ateliers!$A$2:$A$101,0)),"À vérifier"))</f>
        <v/>
      </c>
      <c r="G10" s="33">
        <f>IF(OR($C10="",NOT(ISNUMBER($F10))),"",IFERROR($C10+$F10/1440,""))</f>
        <v/>
      </c>
      <c r="H10" s="11" t="inlineStr">
        <is>
          <t>SAL-B</t>
        </is>
      </c>
      <c r="I10" s="19">
        <f>IF($D10="","",IFERROR(INDEX(Ateliers!$E$2:$E$101,MATCH($D10,Ateliers!$A$2:$A$101,0)),"À vérifier"))</f>
        <v/>
      </c>
      <c r="J10" s="19">
        <f>IF($H10="","",IFERROR(INDEX(Paramètres!$B$10:$B$30,MATCH($H10,Paramètres!$A$10:$A$30,0)),"À vérifier"))</f>
        <v/>
      </c>
      <c r="K10" s="19">
        <f>IF(OR(NOT(ISNUMBER($I10)),NOT(ISNUMBER($J10))),"",$J10-$I10)</f>
        <v/>
      </c>
      <c r="L10" s="10" t="inlineStr">
        <is>
          <t>Cellule Épure fictive</t>
        </is>
      </c>
      <c r="M10" s="11" t="inlineStr">
        <is>
          <t>Planifié</t>
        </is>
      </c>
      <c r="N10" s="21">
        <f>IF(OR($B10="",$C10="",$G10="",$H10=""),"",IF(SUMPRODUCT(($B$2:$B$101=$B10)*($H$2:$H$101=$H10)*($C$2:$C$101&lt;$G10)*($G$2:$G$101&gt;$C10))&gt;1,"Conflit","OK"))</f>
        <v/>
      </c>
      <c r="O10" s="3">
        <f>IF($A10="","",IF(OR($B10="",$C10="",$D10="",$H10="",$M10="",$G10="",$E10="À vérifier"),"Incomplet",IF($N10="Conflit","Conflit",IF($K10&lt;0,"Capacité insuffisante","OK"))))</f>
        <v/>
      </c>
      <c r="P10" s="10" t="inlineStr">
        <is>
          <t>Mise en situation d’exemple.</t>
        </is>
      </c>
      <c r="Q10">
        <f>IF(Ateliers!$A$10="","",Ateliers!$A$10)</f>
        <v/>
      </c>
      <c r="R10">
        <f>IF(Paramètres!$A$18="","",Paramètres!$A$18)</f>
        <v/>
      </c>
      <c r="S10">
        <f>IF(Paramètres!$D$10="","",Paramètres!$D$10)</f>
        <v/>
      </c>
    </row>
    <row r="11" ht="30" customHeight="1">
      <c r="A11" s="11" t="inlineStr">
        <is>
          <t>CR-010</t>
        </is>
      </c>
      <c r="B11" s="31" t="n">
        <v>46311</v>
      </c>
      <c r="C11" s="32" t="n">
        <v>0.625</v>
      </c>
      <c r="D11" s="11" t="inlineStr">
        <is>
          <t>ATL-010</t>
        </is>
      </c>
      <c r="E11" s="6">
        <f>IF($D11="","",IFERROR(INDEX(Ateliers!$B$2:$B$101,MATCH($D11,Ateliers!$A$2:$A$101,0)),"À vérifier"))</f>
        <v/>
      </c>
      <c r="F11" s="24">
        <f>IF($D11="","",IFERROR(INDEX(Ateliers!$D$2:$D$101,MATCH($D11,Ateliers!$A$2:$A$101,0)),"À vérifier"))</f>
        <v/>
      </c>
      <c r="G11" s="36">
        <f>IF(OR($C11="",NOT(ISNUMBER($F11))),"",IFERROR($C11+$F11/1440,""))</f>
        <v/>
      </c>
      <c r="H11" s="11" t="inlineStr">
        <is>
          <t>SAL-C</t>
        </is>
      </c>
      <c r="I11" s="24">
        <f>IF($D11="","",IFERROR(INDEX(Ateliers!$E$2:$E$101,MATCH($D11,Ateliers!$A$2:$A$101,0)),"À vérifier"))</f>
        <v/>
      </c>
      <c r="J11" s="24">
        <f>IF($H11="","",IFERROR(INDEX(Paramètres!$B$10:$B$30,MATCH($H11,Paramètres!$A$10:$A$30,0)),"À vérifier"))</f>
        <v/>
      </c>
      <c r="K11" s="24">
        <f>IF(OR(NOT(ISNUMBER($I11)),NOT(ISNUMBER($J11))),"",$J11-$I11)</f>
        <v/>
      </c>
      <c r="L11" s="10" t="inlineStr">
        <is>
          <t>Équipe Halo fictive</t>
        </is>
      </c>
      <c r="M11" s="11" t="inlineStr">
        <is>
          <t>Confirmé</t>
        </is>
      </c>
      <c r="N11" s="26">
        <f>IF(OR($B11="",$C11="",$G11="",$H11=""),"",IF(SUMPRODUCT(($B$2:$B$101=$B11)*($H$2:$H$101=$H11)*($C$2:$C$101&lt;$G11)*($G$2:$G$101&gt;$C11))&gt;1,"Conflit","OK"))</f>
        <v/>
      </c>
      <c r="O11" s="6">
        <f>IF($A11="","",IF(OR($B11="",$C11="",$D11="",$H11="",$M11="",$G11="",$E11="À vérifier"),"Incomplet",IF($N11="Conflit","Conflit",IF($K11&lt;0,"Capacité insuffisante","OK"))))</f>
        <v/>
      </c>
      <c r="P11" s="10" t="inlineStr">
        <is>
          <t>Clôture fictive du planning.</t>
        </is>
      </c>
      <c r="Q11">
        <f>IF(Ateliers!$A$11="","",Ateliers!$A$11)</f>
        <v/>
      </c>
      <c r="R11">
        <f>IF(Paramètres!$A$19="","",Paramètres!$A$19)</f>
        <v/>
      </c>
    </row>
    <row r="12" ht="30" customHeight="1">
      <c r="A12" s="11" t="n"/>
      <c r="B12" s="31" t="n"/>
      <c r="C12" s="32" t="n"/>
      <c r="D12" s="11" t="n"/>
      <c r="E12" s="3">
        <f>IF($D12="","",IFERROR(INDEX(Ateliers!$B$2:$B$101,MATCH($D12,Ateliers!$A$2:$A$101,0)),"À vérifier"))</f>
        <v/>
      </c>
      <c r="F12" s="19">
        <f>IF($D12="","",IFERROR(INDEX(Ateliers!$D$2:$D$101,MATCH($D12,Ateliers!$A$2:$A$101,0)),"À vérifier"))</f>
        <v/>
      </c>
      <c r="G12" s="33">
        <f>IF(OR($C12="",NOT(ISNUMBER($F12))),"",IFERROR($C12+$F12/1440,""))</f>
        <v/>
      </c>
      <c r="H12" s="11" t="n"/>
      <c r="I12" s="19">
        <f>IF($D12="","",IFERROR(INDEX(Ateliers!$E$2:$E$101,MATCH($D12,Ateliers!$A$2:$A$101,0)),"À vérifier"))</f>
        <v/>
      </c>
      <c r="J12" s="19">
        <f>IF($H12="","",IFERROR(INDEX(Paramètres!$B$10:$B$30,MATCH($H12,Paramètres!$A$10:$A$30,0)),"À vérifier"))</f>
        <v/>
      </c>
      <c r="K12" s="19">
        <f>IF(OR(NOT(ISNUMBER($I12)),NOT(ISNUMBER($J12))),"",$J12-$I12)</f>
        <v/>
      </c>
      <c r="L12" s="10" t="n"/>
      <c r="M12" s="11" t="n"/>
      <c r="N12" s="21">
        <f>IF(OR($B12="",$C12="",$G12="",$H12=""),"",IF(SUMPRODUCT(($B$2:$B$101=$B12)*($H$2:$H$101=$H12)*($C$2:$C$101&lt;$G12)*($G$2:$G$101&gt;$C12))&gt;1,"Conflit","OK"))</f>
        <v/>
      </c>
      <c r="O12" s="3">
        <f>IF($A12="","",IF(OR($B12="",$C12="",$D12="",$H12="",$M12="",$G12="",$E12="À vérifier"),"Incomplet",IF($N12="Conflit","Conflit",IF($K12&lt;0,"Capacité insuffisante","OK"))))</f>
        <v/>
      </c>
      <c r="P12" s="10" t="n"/>
      <c r="Q12">
        <f>IF(Ateliers!$A$12="","",Ateliers!$A$12)</f>
        <v/>
      </c>
      <c r="R12">
        <f>IF(Paramètres!$A$20="","",Paramètres!$A$20)</f>
        <v/>
      </c>
    </row>
    <row r="13" ht="30" customHeight="1">
      <c r="A13" s="11" t="n"/>
      <c r="B13" s="31" t="n"/>
      <c r="C13" s="32" t="n"/>
      <c r="D13" s="11" t="n"/>
      <c r="E13" s="6">
        <f>IF($D13="","",IFERROR(INDEX(Ateliers!$B$2:$B$101,MATCH($D13,Ateliers!$A$2:$A$101,0)),"À vérifier"))</f>
        <v/>
      </c>
      <c r="F13" s="24">
        <f>IF($D13="","",IFERROR(INDEX(Ateliers!$D$2:$D$101,MATCH($D13,Ateliers!$A$2:$A$101,0)),"À vérifier"))</f>
        <v/>
      </c>
      <c r="G13" s="36">
        <f>IF(OR($C13="",NOT(ISNUMBER($F13))),"",IFERROR($C13+$F13/1440,""))</f>
        <v/>
      </c>
      <c r="H13" s="11" t="n"/>
      <c r="I13" s="24">
        <f>IF($D13="","",IFERROR(INDEX(Ateliers!$E$2:$E$101,MATCH($D13,Ateliers!$A$2:$A$101,0)),"À vérifier"))</f>
        <v/>
      </c>
      <c r="J13" s="24">
        <f>IF($H13="","",IFERROR(INDEX(Paramètres!$B$10:$B$30,MATCH($H13,Paramètres!$A$10:$A$30,0)),"À vérifier"))</f>
        <v/>
      </c>
      <c r="K13" s="24">
        <f>IF(OR(NOT(ISNUMBER($I13)),NOT(ISNUMBER($J13))),"",$J13-$I13)</f>
        <v/>
      </c>
      <c r="L13" s="10" t="n"/>
      <c r="M13" s="11" t="n"/>
      <c r="N13" s="26">
        <f>IF(OR($B13="",$C13="",$G13="",$H13=""),"",IF(SUMPRODUCT(($B$2:$B$101=$B13)*($H$2:$H$101=$H13)*($C$2:$C$101&lt;$G13)*($G$2:$G$101&gt;$C13))&gt;1,"Conflit","OK"))</f>
        <v/>
      </c>
      <c r="O13" s="6">
        <f>IF($A13="","",IF(OR($B13="",$C13="",$D13="",$H13="",$M13="",$G13="",$E13="À vérifier"),"Incomplet",IF($N13="Conflit","Conflit",IF($K13&lt;0,"Capacité insuffisante","OK"))))</f>
        <v/>
      </c>
      <c r="P13" s="10" t="n"/>
      <c r="Q13">
        <f>IF(Ateliers!$A$13="","",Ateliers!$A$13)</f>
        <v/>
      </c>
      <c r="R13">
        <f>IF(Paramètres!$A$21="","",Paramètres!$A$21)</f>
        <v/>
      </c>
    </row>
    <row r="14" ht="30" customHeight="1">
      <c r="A14" s="11" t="n"/>
      <c r="B14" s="31" t="n"/>
      <c r="C14" s="32" t="n"/>
      <c r="D14" s="11" t="n"/>
      <c r="E14" s="3">
        <f>IF($D14="","",IFERROR(INDEX(Ateliers!$B$2:$B$101,MATCH($D14,Ateliers!$A$2:$A$101,0)),"À vérifier"))</f>
        <v/>
      </c>
      <c r="F14" s="19">
        <f>IF($D14="","",IFERROR(INDEX(Ateliers!$D$2:$D$101,MATCH($D14,Ateliers!$A$2:$A$101,0)),"À vérifier"))</f>
        <v/>
      </c>
      <c r="G14" s="33">
        <f>IF(OR($C14="",NOT(ISNUMBER($F14))),"",IFERROR($C14+$F14/1440,""))</f>
        <v/>
      </c>
      <c r="H14" s="11" t="n"/>
      <c r="I14" s="19">
        <f>IF($D14="","",IFERROR(INDEX(Ateliers!$E$2:$E$101,MATCH($D14,Ateliers!$A$2:$A$101,0)),"À vérifier"))</f>
        <v/>
      </c>
      <c r="J14" s="19">
        <f>IF($H14="","",IFERROR(INDEX(Paramètres!$B$10:$B$30,MATCH($H14,Paramètres!$A$10:$A$30,0)),"À vérifier"))</f>
        <v/>
      </c>
      <c r="K14" s="19">
        <f>IF(OR(NOT(ISNUMBER($I14)),NOT(ISNUMBER($J14))),"",$J14-$I14)</f>
        <v/>
      </c>
      <c r="L14" s="10" t="n"/>
      <c r="M14" s="11" t="n"/>
      <c r="N14" s="21">
        <f>IF(OR($B14="",$C14="",$G14="",$H14=""),"",IF(SUMPRODUCT(($B$2:$B$101=$B14)*($H$2:$H$101=$H14)*($C$2:$C$101&lt;$G14)*($G$2:$G$101&gt;$C14))&gt;1,"Conflit","OK"))</f>
        <v/>
      </c>
      <c r="O14" s="3">
        <f>IF($A14="","",IF(OR($B14="",$C14="",$D14="",$H14="",$M14="",$G14="",$E14="À vérifier"),"Incomplet",IF($N14="Conflit","Conflit",IF($K14&lt;0,"Capacité insuffisante","OK"))))</f>
        <v/>
      </c>
      <c r="P14" s="10" t="n"/>
      <c r="Q14">
        <f>IF(Ateliers!$A$14="","",Ateliers!$A$14)</f>
        <v/>
      </c>
      <c r="R14">
        <f>IF(Paramètres!$A$22="","",Paramètres!$A$22)</f>
        <v/>
      </c>
    </row>
    <row r="15" ht="30" customHeight="1">
      <c r="A15" s="11" t="n"/>
      <c r="B15" s="31" t="n"/>
      <c r="C15" s="32" t="n"/>
      <c r="D15" s="11" t="n"/>
      <c r="E15" s="6">
        <f>IF($D15="","",IFERROR(INDEX(Ateliers!$B$2:$B$101,MATCH($D15,Ateliers!$A$2:$A$101,0)),"À vérifier"))</f>
        <v/>
      </c>
      <c r="F15" s="24">
        <f>IF($D15="","",IFERROR(INDEX(Ateliers!$D$2:$D$101,MATCH($D15,Ateliers!$A$2:$A$101,0)),"À vérifier"))</f>
        <v/>
      </c>
      <c r="G15" s="36">
        <f>IF(OR($C15="",NOT(ISNUMBER($F15))),"",IFERROR($C15+$F15/1440,""))</f>
        <v/>
      </c>
      <c r="H15" s="11" t="n"/>
      <c r="I15" s="24">
        <f>IF($D15="","",IFERROR(INDEX(Ateliers!$E$2:$E$101,MATCH($D15,Ateliers!$A$2:$A$101,0)),"À vérifier"))</f>
        <v/>
      </c>
      <c r="J15" s="24">
        <f>IF($H15="","",IFERROR(INDEX(Paramètres!$B$10:$B$30,MATCH($H15,Paramètres!$A$10:$A$30,0)),"À vérifier"))</f>
        <v/>
      </c>
      <c r="K15" s="24">
        <f>IF(OR(NOT(ISNUMBER($I15)),NOT(ISNUMBER($J15))),"",$J15-$I15)</f>
        <v/>
      </c>
      <c r="L15" s="10" t="n"/>
      <c r="M15" s="11" t="n"/>
      <c r="N15" s="26">
        <f>IF(OR($B15="",$C15="",$G15="",$H15=""),"",IF(SUMPRODUCT(($B$2:$B$101=$B15)*($H$2:$H$101=$H15)*($C$2:$C$101&lt;$G15)*($G$2:$G$101&gt;$C15))&gt;1,"Conflit","OK"))</f>
        <v/>
      </c>
      <c r="O15" s="6">
        <f>IF($A15="","",IF(OR($B15="",$C15="",$D15="",$H15="",$M15="",$G15="",$E15="À vérifier"),"Incomplet",IF($N15="Conflit","Conflit",IF($K15&lt;0,"Capacité insuffisante","OK"))))</f>
        <v/>
      </c>
      <c r="P15" s="10" t="n"/>
      <c r="Q15">
        <f>IF(Ateliers!$A$15="","",Ateliers!$A$15)</f>
        <v/>
      </c>
      <c r="R15">
        <f>IF(Paramètres!$A$23="","",Paramètres!$A$23)</f>
        <v/>
      </c>
    </row>
    <row r="16" ht="30" customHeight="1">
      <c r="A16" s="11" t="n"/>
      <c r="B16" s="31" t="n"/>
      <c r="C16" s="32" t="n"/>
      <c r="D16" s="11" t="n"/>
      <c r="E16" s="3">
        <f>IF($D16="","",IFERROR(INDEX(Ateliers!$B$2:$B$101,MATCH($D16,Ateliers!$A$2:$A$101,0)),"À vérifier"))</f>
        <v/>
      </c>
      <c r="F16" s="19">
        <f>IF($D16="","",IFERROR(INDEX(Ateliers!$D$2:$D$101,MATCH($D16,Ateliers!$A$2:$A$101,0)),"À vérifier"))</f>
        <v/>
      </c>
      <c r="G16" s="33">
        <f>IF(OR($C16="",NOT(ISNUMBER($F16))),"",IFERROR($C16+$F16/1440,""))</f>
        <v/>
      </c>
      <c r="H16" s="11" t="n"/>
      <c r="I16" s="19">
        <f>IF($D16="","",IFERROR(INDEX(Ateliers!$E$2:$E$101,MATCH($D16,Ateliers!$A$2:$A$101,0)),"À vérifier"))</f>
        <v/>
      </c>
      <c r="J16" s="19">
        <f>IF($H16="","",IFERROR(INDEX(Paramètres!$B$10:$B$30,MATCH($H16,Paramètres!$A$10:$A$30,0)),"À vérifier"))</f>
        <v/>
      </c>
      <c r="K16" s="19">
        <f>IF(OR(NOT(ISNUMBER($I16)),NOT(ISNUMBER($J16))),"",$J16-$I16)</f>
        <v/>
      </c>
      <c r="L16" s="10" t="n"/>
      <c r="M16" s="11" t="n"/>
      <c r="N16" s="21">
        <f>IF(OR($B16="",$C16="",$G16="",$H16=""),"",IF(SUMPRODUCT(($B$2:$B$101=$B16)*($H$2:$H$101=$H16)*($C$2:$C$101&lt;$G16)*($G$2:$G$101&gt;$C16))&gt;1,"Conflit","OK"))</f>
        <v/>
      </c>
      <c r="O16" s="3">
        <f>IF($A16="","",IF(OR($B16="",$C16="",$D16="",$H16="",$M16="",$G16="",$E16="À vérifier"),"Incomplet",IF($N16="Conflit","Conflit",IF($K16&lt;0,"Capacité insuffisante","OK"))))</f>
        <v/>
      </c>
      <c r="P16" s="10" t="n"/>
      <c r="Q16">
        <f>IF(Ateliers!$A$16="","",Ateliers!$A$16)</f>
        <v/>
      </c>
      <c r="R16">
        <f>IF(Paramètres!$A$24="","",Paramètres!$A$24)</f>
        <v/>
      </c>
    </row>
    <row r="17" ht="30" customHeight="1">
      <c r="A17" s="11" t="n"/>
      <c r="B17" s="31" t="n"/>
      <c r="C17" s="32" t="n"/>
      <c r="D17" s="11" t="n"/>
      <c r="E17" s="6">
        <f>IF($D17="","",IFERROR(INDEX(Ateliers!$B$2:$B$101,MATCH($D17,Ateliers!$A$2:$A$101,0)),"À vérifier"))</f>
        <v/>
      </c>
      <c r="F17" s="24">
        <f>IF($D17="","",IFERROR(INDEX(Ateliers!$D$2:$D$101,MATCH($D17,Ateliers!$A$2:$A$101,0)),"À vérifier"))</f>
        <v/>
      </c>
      <c r="G17" s="36">
        <f>IF(OR($C17="",NOT(ISNUMBER($F17))),"",IFERROR($C17+$F17/1440,""))</f>
        <v/>
      </c>
      <c r="H17" s="11" t="n"/>
      <c r="I17" s="24">
        <f>IF($D17="","",IFERROR(INDEX(Ateliers!$E$2:$E$101,MATCH($D17,Ateliers!$A$2:$A$101,0)),"À vérifier"))</f>
        <v/>
      </c>
      <c r="J17" s="24">
        <f>IF($H17="","",IFERROR(INDEX(Paramètres!$B$10:$B$30,MATCH($H17,Paramètres!$A$10:$A$30,0)),"À vérifier"))</f>
        <v/>
      </c>
      <c r="K17" s="24">
        <f>IF(OR(NOT(ISNUMBER($I17)),NOT(ISNUMBER($J17))),"",$J17-$I17)</f>
        <v/>
      </c>
      <c r="L17" s="10" t="n"/>
      <c r="M17" s="11" t="n"/>
      <c r="N17" s="26">
        <f>IF(OR($B17="",$C17="",$G17="",$H17=""),"",IF(SUMPRODUCT(($B$2:$B$101=$B17)*($H$2:$H$101=$H17)*($C$2:$C$101&lt;$G17)*($G$2:$G$101&gt;$C17))&gt;1,"Conflit","OK"))</f>
        <v/>
      </c>
      <c r="O17" s="6">
        <f>IF($A17="","",IF(OR($B17="",$C17="",$D17="",$H17="",$M17="",$G17="",$E17="À vérifier"),"Incomplet",IF($N17="Conflit","Conflit",IF($K17&lt;0,"Capacité insuffisante","OK"))))</f>
        <v/>
      </c>
      <c r="P17" s="10" t="n"/>
      <c r="Q17">
        <f>IF(Ateliers!$A$17="","",Ateliers!$A$17)</f>
        <v/>
      </c>
      <c r="R17">
        <f>IF(Paramètres!$A$25="","",Paramètres!$A$25)</f>
        <v/>
      </c>
    </row>
    <row r="18" ht="30" customHeight="1">
      <c r="A18" s="11" t="n"/>
      <c r="B18" s="31" t="n"/>
      <c r="C18" s="32" t="n"/>
      <c r="D18" s="11" t="n"/>
      <c r="E18" s="3">
        <f>IF($D18="","",IFERROR(INDEX(Ateliers!$B$2:$B$101,MATCH($D18,Ateliers!$A$2:$A$101,0)),"À vérifier"))</f>
        <v/>
      </c>
      <c r="F18" s="19">
        <f>IF($D18="","",IFERROR(INDEX(Ateliers!$D$2:$D$101,MATCH($D18,Ateliers!$A$2:$A$101,0)),"À vérifier"))</f>
        <v/>
      </c>
      <c r="G18" s="33">
        <f>IF(OR($C18="",NOT(ISNUMBER($F18))),"",IFERROR($C18+$F18/1440,""))</f>
        <v/>
      </c>
      <c r="H18" s="11" t="n"/>
      <c r="I18" s="19">
        <f>IF($D18="","",IFERROR(INDEX(Ateliers!$E$2:$E$101,MATCH($D18,Ateliers!$A$2:$A$101,0)),"À vérifier"))</f>
        <v/>
      </c>
      <c r="J18" s="19">
        <f>IF($H18="","",IFERROR(INDEX(Paramètres!$B$10:$B$30,MATCH($H18,Paramètres!$A$10:$A$30,0)),"À vérifier"))</f>
        <v/>
      </c>
      <c r="K18" s="19">
        <f>IF(OR(NOT(ISNUMBER($I18)),NOT(ISNUMBER($J18))),"",$J18-$I18)</f>
        <v/>
      </c>
      <c r="L18" s="10" t="n"/>
      <c r="M18" s="11" t="n"/>
      <c r="N18" s="21">
        <f>IF(OR($B18="",$C18="",$G18="",$H18=""),"",IF(SUMPRODUCT(($B$2:$B$101=$B18)*($H$2:$H$101=$H18)*($C$2:$C$101&lt;$G18)*($G$2:$G$101&gt;$C18))&gt;1,"Conflit","OK"))</f>
        <v/>
      </c>
      <c r="O18" s="3">
        <f>IF($A18="","",IF(OR($B18="",$C18="",$D18="",$H18="",$M18="",$G18="",$E18="À vérifier"),"Incomplet",IF($N18="Conflit","Conflit",IF($K18&lt;0,"Capacité insuffisante","OK"))))</f>
        <v/>
      </c>
      <c r="P18" s="10" t="n"/>
      <c r="Q18">
        <f>IF(Ateliers!$A$18="","",Ateliers!$A$18)</f>
        <v/>
      </c>
      <c r="R18">
        <f>IF(Paramètres!$A$26="","",Paramètres!$A$26)</f>
        <v/>
      </c>
    </row>
    <row r="19" ht="30" customHeight="1">
      <c r="A19" s="11" t="n"/>
      <c r="B19" s="31" t="n"/>
      <c r="C19" s="32" t="n"/>
      <c r="D19" s="11" t="n"/>
      <c r="E19" s="6">
        <f>IF($D19="","",IFERROR(INDEX(Ateliers!$B$2:$B$101,MATCH($D19,Ateliers!$A$2:$A$101,0)),"À vérifier"))</f>
        <v/>
      </c>
      <c r="F19" s="24">
        <f>IF($D19="","",IFERROR(INDEX(Ateliers!$D$2:$D$101,MATCH($D19,Ateliers!$A$2:$A$101,0)),"À vérifier"))</f>
        <v/>
      </c>
      <c r="G19" s="36">
        <f>IF(OR($C19="",NOT(ISNUMBER($F19))),"",IFERROR($C19+$F19/1440,""))</f>
        <v/>
      </c>
      <c r="H19" s="11" t="n"/>
      <c r="I19" s="24">
        <f>IF($D19="","",IFERROR(INDEX(Ateliers!$E$2:$E$101,MATCH($D19,Ateliers!$A$2:$A$101,0)),"À vérifier"))</f>
        <v/>
      </c>
      <c r="J19" s="24">
        <f>IF($H19="","",IFERROR(INDEX(Paramètres!$B$10:$B$30,MATCH($H19,Paramètres!$A$10:$A$30,0)),"À vérifier"))</f>
        <v/>
      </c>
      <c r="K19" s="24">
        <f>IF(OR(NOT(ISNUMBER($I19)),NOT(ISNUMBER($J19))),"",$J19-$I19)</f>
        <v/>
      </c>
      <c r="L19" s="10" t="n"/>
      <c r="M19" s="11" t="n"/>
      <c r="N19" s="26">
        <f>IF(OR($B19="",$C19="",$G19="",$H19=""),"",IF(SUMPRODUCT(($B$2:$B$101=$B19)*($H$2:$H$101=$H19)*($C$2:$C$101&lt;$G19)*($G$2:$G$101&gt;$C19))&gt;1,"Conflit","OK"))</f>
        <v/>
      </c>
      <c r="O19" s="6">
        <f>IF($A19="","",IF(OR($B19="",$C19="",$D19="",$H19="",$M19="",$G19="",$E19="À vérifier"),"Incomplet",IF($N19="Conflit","Conflit",IF($K19&lt;0,"Capacité insuffisante","OK"))))</f>
        <v/>
      </c>
      <c r="P19" s="10" t="n"/>
      <c r="Q19">
        <f>IF(Ateliers!$A$19="","",Ateliers!$A$19)</f>
        <v/>
      </c>
      <c r="R19">
        <f>IF(Paramètres!$A$27="","",Paramètres!$A$27)</f>
        <v/>
      </c>
    </row>
    <row r="20" ht="30" customHeight="1">
      <c r="A20" s="11" t="n"/>
      <c r="B20" s="31" t="n"/>
      <c r="C20" s="32" t="n"/>
      <c r="D20" s="11" t="n"/>
      <c r="E20" s="3">
        <f>IF($D20="","",IFERROR(INDEX(Ateliers!$B$2:$B$101,MATCH($D20,Ateliers!$A$2:$A$101,0)),"À vérifier"))</f>
        <v/>
      </c>
      <c r="F20" s="19">
        <f>IF($D20="","",IFERROR(INDEX(Ateliers!$D$2:$D$101,MATCH($D20,Ateliers!$A$2:$A$101,0)),"À vérifier"))</f>
        <v/>
      </c>
      <c r="G20" s="33">
        <f>IF(OR($C20="",NOT(ISNUMBER($F20))),"",IFERROR($C20+$F20/1440,""))</f>
        <v/>
      </c>
      <c r="H20" s="11" t="n"/>
      <c r="I20" s="19">
        <f>IF($D20="","",IFERROR(INDEX(Ateliers!$E$2:$E$101,MATCH($D20,Ateliers!$A$2:$A$101,0)),"À vérifier"))</f>
        <v/>
      </c>
      <c r="J20" s="19">
        <f>IF($H20="","",IFERROR(INDEX(Paramètres!$B$10:$B$30,MATCH($H20,Paramètres!$A$10:$A$30,0)),"À vérifier"))</f>
        <v/>
      </c>
      <c r="K20" s="19">
        <f>IF(OR(NOT(ISNUMBER($I20)),NOT(ISNUMBER($J20))),"",$J20-$I20)</f>
        <v/>
      </c>
      <c r="L20" s="10" t="n"/>
      <c r="M20" s="11" t="n"/>
      <c r="N20" s="21">
        <f>IF(OR($B20="",$C20="",$G20="",$H20=""),"",IF(SUMPRODUCT(($B$2:$B$101=$B20)*($H$2:$H$101=$H20)*($C$2:$C$101&lt;$G20)*($G$2:$G$101&gt;$C20))&gt;1,"Conflit","OK"))</f>
        <v/>
      </c>
      <c r="O20" s="3">
        <f>IF($A20="","",IF(OR($B20="",$C20="",$D20="",$H20="",$M20="",$G20="",$E20="À vérifier"),"Incomplet",IF($N20="Conflit","Conflit",IF($K20&lt;0,"Capacité insuffisante","OK"))))</f>
        <v/>
      </c>
      <c r="P20" s="10" t="n"/>
      <c r="Q20">
        <f>IF(Ateliers!$A$20="","",Ateliers!$A$20)</f>
        <v/>
      </c>
      <c r="R20">
        <f>IF(Paramètres!$A$28="","",Paramètres!$A$28)</f>
        <v/>
      </c>
    </row>
    <row r="21" ht="30" customHeight="1">
      <c r="A21" s="11" t="n"/>
      <c r="B21" s="31" t="n"/>
      <c r="C21" s="32" t="n"/>
      <c r="D21" s="11" t="n"/>
      <c r="E21" s="6">
        <f>IF($D21="","",IFERROR(INDEX(Ateliers!$B$2:$B$101,MATCH($D21,Ateliers!$A$2:$A$101,0)),"À vérifier"))</f>
        <v/>
      </c>
      <c r="F21" s="24">
        <f>IF($D21="","",IFERROR(INDEX(Ateliers!$D$2:$D$101,MATCH($D21,Ateliers!$A$2:$A$101,0)),"À vérifier"))</f>
        <v/>
      </c>
      <c r="G21" s="36">
        <f>IF(OR($C21="",NOT(ISNUMBER($F21))),"",IFERROR($C21+$F21/1440,""))</f>
        <v/>
      </c>
      <c r="H21" s="11" t="n"/>
      <c r="I21" s="24">
        <f>IF($D21="","",IFERROR(INDEX(Ateliers!$E$2:$E$101,MATCH($D21,Ateliers!$A$2:$A$101,0)),"À vérifier"))</f>
        <v/>
      </c>
      <c r="J21" s="24">
        <f>IF($H21="","",IFERROR(INDEX(Paramètres!$B$10:$B$30,MATCH($H21,Paramètres!$A$10:$A$30,0)),"À vérifier"))</f>
        <v/>
      </c>
      <c r="K21" s="24">
        <f>IF(OR(NOT(ISNUMBER($I21)),NOT(ISNUMBER($J21))),"",$J21-$I21)</f>
        <v/>
      </c>
      <c r="L21" s="10" t="n"/>
      <c r="M21" s="11" t="n"/>
      <c r="N21" s="26">
        <f>IF(OR($B21="",$C21="",$G21="",$H21=""),"",IF(SUMPRODUCT(($B$2:$B$101=$B21)*($H$2:$H$101=$H21)*($C$2:$C$101&lt;$G21)*($G$2:$G$101&gt;$C21))&gt;1,"Conflit","OK"))</f>
        <v/>
      </c>
      <c r="O21" s="6">
        <f>IF($A21="","",IF(OR($B21="",$C21="",$D21="",$H21="",$M21="",$G21="",$E21="À vérifier"),"Incomplet",IF($N21="Conflit","Conflit",IF($K21&lt;0,"Capacité insuffisante","OK"))))</f>
        <v/>
      </c>
      <c r="P21" s="10" t="n"/>
      <c r="Q21">
        <f>IF(Ateliers!$A$21="","",Ateliers!$A$21)</f>
        <v/>
      </c>
      <c r="R21">
        <f>IF(Paramètres!$A$29="","",Paramètres!$A$29)</f>
        <v/>
      </c>
    </row>
    <row r="22" ht="30" customHeight="1">
      <c r="A22" s="11" t="n"/>
      <c r="B22" s="31" t="n"/>
      <c r="C22" s="32" t="n"/>
      <c r="D22" s="11" t="n"/>
      <c r="E22" s="3">
        <f>IF($D22="","",IFERROR(INDEX(Ateliers!$B$2:$B$101,MATCH($D22,Ateliers!$A$2:$A$101,0)),"À vérifier"))</f>
        <v/>
      </c>
      <c r="F22" s="19">
        <f>IF($D22="","",IFERROR(INDEX(Ateliers!$D$2:$D$101,MATCH($D22,Ateliers!$A$2:$A$101,0)),"À vérifier"))</f>
        <v/>
      </c>
      <c r="G22" s="33">
        <f>IF(OR($C22="",NOT(ISNUMBER($F22))),"",IFERROR($C22+$F22/1440,""))</f>
        <v/>
      </c>
      <c r="H22" s="11" t="n"/>
      <c r="I22" s="19">
        <f>IF($D22="","",IFERROR(INDEX(Ateliers!$E$2:$E$101,MATCH($D22,Ateliers!$A$2:$A$101,0)),"À vérifier"))</f>
        <v/>
      </c>
      <c r="J22" s="19">
        <f>IF($H22="","",IFERROR(INDEX(Paramètres!$B$10:$B$30,MATCH($H22,Paramètres!$A$10:$A$30,0)),"À vérifier"))</f>
        <v/>
      </c>
      <c r="K22" s="19">
        <f>IF(OR(NOT(ISNUMBER($I22)),NOT(ISNUMBER($J22))),"",$J22-$I22)</f>
        <v/>
      </c>
      <c r="L22" s="10" t="n"/>
      <c r="M22" s="11" t="n"/>
      <c r="N22" s="21">
        <f>IF(OR($B22="",$C22="",$G22="",$H22=""),"",IF(SUMPRODUCT(($B$2:$B$101=$B22)*($H$2:$H$101=$H22)*($C$2:$C$101&lt;$G22)*($G$2:$G$101&gt;$C22))&gt;1,"Conflit","OK"))</f>
        <v/>
      </c>
      <c r="O22" s="3">
        <f>IF($A22="","",IF(OR($B22="",$C22="",$D22="",$H22="",$M22="",$G22="",$E22="À vérifier"),"Incomplet",IF($N22="Conflit","Conflit",IF($K22&lt;0,"Capacité insuffisante","OK"))))</f>
        <v/>
      </c>
      <c r="P22" s="10" t="n"/>
      <c r="Q22">
        <f>IF(Ateliers!$A$22="","",Ateliers!$A$22)</f>
        <v/>
      </c>
      <c r="R22">
        <f>IF(Paramètres!$A$30="","",Paramètres!$A$30)</f>
        <v/>
      </c>
    </row>
    <row r="23" ht="30" customHeight="1">
      <c r="A23" s="11" t="n"/>
      <c r="B23" s="31" t="n"/>
      <c r="C23" s="32" t="n"/>
      <c r="D23" s="11" t="n"/>
      <c r="E23" s="6">
        <f>IF($D23="","",IFERROR(INDEX(Ateliers!$B$2:$B$101,MATCH($D23,Ateliers!$A$2:$A$101,0)),"À vérifier"))</f>
        <v/>
      </c>
      <c r="F23" s="24">
        <f>IF($D23="","",IFERROR(INDEX(Ateliers!$D$2:$D$101,MATCH($D23,Ateliers!$A$2:$A$101,0)),"À vérifier"))</f>
        <v/>
      </c>
      <c r="G23" s="36">
        <f>IF(OR($C23="",NOT(ISNUMBER($F23))),"",IFERROR($C23+$F23/1440,""))</f>
        <v/>
      </c>
      <c r="H23" s="11" t="n"/>
      <c r="I23" s="24">
        <f>IF($D23="","",IFERROR(INDEX(Ateliers!$E$2:$E$101,MATCH($D23,Ateliers!$A$2:$A$101,0)),"À vérifier"))</f>
        <v/>
      </c>
      <c r="J23" s="24">
        <f>IF($H23="","",IFERROR(INDEX(Paramètres!$B$10:$B$30,MATCH($H23,Paramètres!$A$10:$A$30,0)),"À vérifier"))</f>
        <v/>
      </c>
      <c r="K23" s="24">
        <f>IF(OR(NOT(ISNUMBER($I23)),NOT(ISNUMBER($J23))),"",$J23-$I23)</f>
        <v/>
      </c>
      <c r="L23" s="10" t="n"/>
      <c r="M23" s="11" t="n"/>
      <c r="N23" s="26">
        <f>IF(OR($B23="",$C23="",$G23="",$H23=""),"",IF(SUMPRODUCT(($B$2:$B$101=$B23)*($H$2:$H$101=$H23)*($C$2:$C$101&lt;$G23)*($G$2:$G$101&gt;$C23))&gt;1,"Conflit","OK"))</f>
        <v/>
      </c>
      <c r="O23" s="6">
        <f>IF($A23="","",IF(OR($B23="",$C23="",$D23="",$H23="",$M23="",$G23="",$E23="À vérifier"),"Incomplet",IF($N23="Conflit","Conflit",IF($K23&lt;0,"Capacité insuffisante","OK"))))</f>
        <v/>
      </c>
      <c r="P23" s="10" t="n"/>
      <c r="Q23">
        <f>IF(Ateliers!$A$23="","",Ateliers!$A$23)</f>
        <v/>
      </c>
    </row>
    <row r="24" ht="30" customHeight="1">
      <c r="A24" s="11" t="n"/>
      <c r="B24" s="31" t="n"/>
      <c r="C24" s="32" t="n"/>
      <c r="D24" s="11" t="n"/>
      <c r="E24" s="3">
        <f>IF($D24="","",IFERROR(INDEX(Ateliers!$B$2:$B$101,MATCH($D24,Ateliers!$A$2:$A$101,0)),"À vérifier"))</f>
        <v/>
      </c>
      <c r="F24" s="19">
        <f>IF($D24="","",IFERROR(INDEX(Ateliers!$D$2:$D$101,MATCH($D24,Ateliers!$A$2:$A$101,0)),"À vérifier"))</f>
        <v/>
      </c>
      <c r="G24" s="33">
        <f>IF(OR($C24="",NOT(ISNUMBER($F24))),"",IFERROR($C24+$F24/1440,""))</f>
        <v/>
      </c>
      <c r="H24" s="11" t="n"/>
      <c r="I24" s="19">
        <f>IF($D24="","",IFERROR(INDEX(Ateliers!$E$2:$E$101,MATCH($D24,Ateliers!$A$2:$A$101,0)),"À vérifier"))</f>
        <v/>
      </c>
      <c r="J24" s="19">
        <f>IF($H24="","",IFERROR(INDEX(Paramètres!$B$10:$B$30,MATCH($H24,Paramètres!$A$10:$A$30,0)),"À vérifier"))</f>
        <v/>
      </c>
      <c r="K24" s="19">
        <f>IF(OR(NOT(ISNUMBER($I24)),NOT(ISNUMBER($J24))),"",$J24-$I24)</f>
        <v/>
      </c>
      <c r="L24" s="10" t="n"/>
      <c r="M24" s="11" t="n"/>
      <c r="N24" s="21">
        <f>IF(OR($B24="",$C24="",$G24="",$H24=""),"",IF(SUMPRODUCT(($B$2:$B$101=$B24)*($H$2:$H$101=$H24)*($C$2:$C$101&lt;$G24)*($G$2:$G$101&gt;$C24))&gt;1,"Conflit","OK"))</f>
        <v/>
      </c>
      <c r="O24" s="3">
        <f>IF($A24="","",IF(OR($B24="",$C24="",$D24="",$H24="",$M24="",$G24="",$E24="À vérifier"),"Incomplet",IF($N24="Conflit","Conflit",IF($K24&lt;0,"Capacité insuffisante","OK"))))</f>
        <v/>
      </c>
      <c r="P24" s="10" t="n"/>
      <c r="Q24">
        <f>IF(Ateliers!$A$24="","",Ateliers!$A$24)</f>
        <v/>
      </c>
    </row>
    <row r="25" ht="30" customHeight="1">
      <c r="A25" s="11" t="n"/>
      <c r="B25" s="31" t="n"/>
      <c r="C25" s="32" t="n"/>
      <c r="D25" s="11" t="n"/>
      <c r="E25" s="6">
        <f>IF($D25="","",IFERROR(INDEX(Ateliers!$B$2:$B$101,MATCH($D25,Ateliers!$A$2:$A$101,0)),"À vérifier"))</f>
        <v/>
      </c>
      <c r="F25" s="24">
        <f>IF($D25="","",IFERROR(INDEX(Ateliers!$D$2:$D$101,MATCH($D25,Ateliers!$A$2:$A$101,0)),"À vérifier"))</f>
        <v/>
      </c>
      <c r="G25" s="36">
        <f>IF(OR($C25="",NOT(ISNUMBER($F25))),"",IFERROR($C25+$F25/1440,""))</f>
        <v/>
      </c>
      <c r="H25" s="11" t="n"/>
      <c r="I25" s="24">
        <f>IF($D25="","",IFERROR(INDEX(Ateliers!$E$2:$E$101,MATCH($D25,Ateliers!$A$2:$A$101,0)),"À vérifier"))</f>
        <v/>
      </c>
      <c r="J25" s="24">
        <f>IF($H25="","",IFERROR(INDEX(Paramètres!$B$10:$B$30,MATCH($H25,Paramètres!$A$10:$A$30,0)),"À vérifier"))</f>
        <v/>
      </c>
      <c r="K25" s="24">
        <f>IF(OR(NOT(ISNUMBER($I25)),NOT(ISNUMBER($J25))),"",$J25-$I25)</f>
        <v/>
      </c>
      <c r="L25" s="10" t="n"/>
      <c r="M25" s="11" t="n"/>
      <c r="N25" s="26">
        <f>IF(OR($B25="",$C25="",$G25="",$H25=""),"",IF(SUMPRODUCT(($B$2:$B$101=$B25)*($H$2:$H$101=$H25)*($C$2:$C$101&lt;$G25)*($G$2:$G$101&gt;$C25))&gt;1,"Conflit","OK"))</f>
        <v/>
      </c>
      <c r="O25" s="6">
        <f>IF($A25="","",IF(OR($B25="",$C25="",$D25="",$H25="",$M25="",$G25="",$E25="À vérifier"),"Incomplet",IF($N25="Conflit","Conflit",IF($K25&lt;0,"Capacité insuffisante","OK"))))</f>
        <v/>
      </c>
      <c r="P25" s="10" t="n"/>
      <c r="Q25">
        <f>IF(Ateliers!$A$25="","",Ateliers!$A$25)</f>
        <v/>
      </c>
    </row>
    <row r="26" ht="30" customHeight="1">
      <c r="A26" s="11" t="n"/>
      <c r="B26" s="31" t="n"/>
      <c r="C26" s="32" t="n"/>
      <c r="D26" s="11" t="n"/>
      <c r="E26" s="3">
        <f>IF($D26="","",IFERROR(INDEX(Ateliers!$B$2:$B$101,MATCH($D26,Ateliers!$A$2:$A$101,0)),"À vérifier"))</f>
        <v/>
      </c>
      <c r="F26" s="19">
        <f>IF($D26="","",IFERROR(INDEX(Ateliers!$D$2:$D$101,MATCH($D26,Ateliers!$A$2:$A$101,0)),"À vérifier"))</f>
        <v/>
      </c>
      <c r="G26" s="33">
        <f>IF(OR($C26="",NOT(ISNUMBER($F26))),"",IFERROR($C26+$F26/1440,""))</f>
        <v/>
      </c>
      <c r="H26" s="11" t="n"/>
      <c r="I26" s="19">
        <f>IF($D26="","",IFERROR(INDEX(Ateliers!$E$2:$E$101,MATCH($D26,Ateliers!$A$2:$A$101,0)),"À vérifier"))</f>
        <v/>
      </c>
      <c r="J26" s="19">
        <f>IF($H26="","",IFERROR(INDEX(Paramètres!$B$10:$B$30,MATCH($H26,Paramètres!$A$10:$A$30,0)),"À vérifier"))</f>
        <v/>
      </c>
      <c r="K26" s="19">
        <f>IF(OR(NOT(ISNUMBER($I26)),NOT(ISNUMBER($J26))),"",$J26-$I26)</f>
        <v/>
      </c>
      <c r="L26" s="10" t="n"/>
      <c r="M26" s="11" t="n"/>
      <c r="N26" s="21">
        <f>IF(OR($B26="",$C26="",$G26="",$H26=""),"",IF(SUMPRODUCT(($B$2:$B$101=$B26)*($H$2:$H$101=$H26)*($C$2:$C$101&lt;$G26)*($G$2:$G$101&gt;$C26))&gt;1,"Conflit","OK"))</f>
        <v/>
      </c>
      <c r="O26" s="3">
        <f>IF($A26="","",IF(OR($B26="",$C26="",$D26="",$H26="",$M26="",$G26="",$E26="À vérifier"),"Incomplet",IF($N26="Conflit","Conflit",IF($K26&lt;0,"Capacité insuffisante","OK"))))</f>
        <v/>
      </c>
      <c r="P26" s="10" t="n"/>
      <c r="Q26">
        <f>IF(Ateliers!$A$26="","",Ateliers!$A$26)</f>
        <v/>
      </c>
    </row>
    <row r="27" ht="30" customHeight="1">
      <c r="A27" s="11" t="n"/>
      <c r="B27" s="31" t="n"/>
      <c r="C27" s="32" t="n"/>
      <c r="D27" s="11" t="n"/>
      <c r="E27" s="6">
        <f>IF($D27="","",IFERROR(INDEX(Ateliers!$B$2:$B$101,MATCH($D27,Ateliers!$A$2:$A$101,0)),"À vérifier"))</f>
        <v/>
      </c>
      <c r="F27" s="24">
        <f>IF($D27="","",IFERROR(INDEX(Ateliers!$D$2:$D$101,MATCH($D27,Ateliers!$A$2:$A$101,0)),"À vérifier"))</f>
        <v/>
      </c>
      <c r="G27" s="36">
        <f>IF(OR($C27="",NOT(ISNUMBER($F27))),"",IFERROR($C27+$F27/1440,""))</f>
        <v/>
      </c>
      <c r="H27" s="11" t="n"/>
      <c r="I27" s="24">
        <f>IF($D27="","",IFERROR(INDEX(Ateliers!$E$2:$E$101,MATCH($D27,Ateliers!$A$2:$A$101,0)),"À vérifier"))</f>
        <v/>
      </c>
      <c r="J27" s="24">
        <f>IF($H27="","",IFERROR(INDEX(Paramètres!$B$10:$B$30,MATCH($H27,Paramètres!$A$10:$A$30,0)),"À vérifier"))</f>
        <v/>
      </c>
      <c r="K27" s="24">
        <f>IF(OR(NOT(ISNUMBER($I27)),NOT(ISNUMBER($J27))),"",$J27-$I27)</f>
        <v/>
      </c>
      <c r="L27" s="10" t="n"/>
      <c r="M27" s="11" t="n"/>
      <c r="N27" s="26">
        <f>IF(OR($B27="",$C27="",$G27="",$H27=""),"",IF(SUMPRODUCT(($B$2:$B$101=$B27)*($H$2:$H$101=$H27)*($C$2:$C$101&lt;$G27)*($G$2:$G$101&gt;$C27))&gt;1,"Conflit","OK"))</f>
        <v/>
      </c>
      <c r="O27" s="6">
        <f>IF($A27="","",IF(OR($B27="",$C27="",$D27="",$H27="",$M27="",$G27="",$E27="À vérifier"),"Incomplet",IF($N27="Conflit","Conflit",IF($K27&lt;0,"Capacité insuffisante","OK"))))</f>
        <v/>
      </c>
      <c r="P27" s="10" t="n"/>
      <c r="Q27">
        <f>IF(Ateliers!$A$27="","",Ateliers!$A$27)</f>
        <v/>
      </c>
    </row>
    <row r="28" ht="30" customHeight="1">
      <c r="A28" s="11" t="n"/>
      <c r="B28" s="31" t="n"/>
      <c r="C28" s="32" t="n"/>
      <c r="D28" s="11" t="n"/>
      <c r="E28" s="3">
        <f>IF($D28="","",IFERROR(INDEX(Ateliers!$B$2:$B$101,MATCH($D28,Ateliers!$A$2:$A$101,0)),"À vérifier"))</f>
        <v/>
      </c>
      <c r="F28" s="19">
        <f>IF($D28="","",IFERROR(INDEX(Ateliers!$D$2:$D$101,MATCH($D28,Ateliers!$A$2:$A$101,0)),"À vérifier"))</f>
        <v/>
      </c>
      <c r="G28" s="33">
        <f>IF(OR($C28="",NOT(ISNUMBER($F28))),"",IFERROR($C28+$F28/1440,""))</f>
        <v/>
      </c>
      <c r="H28" s="11" t="n"/>
      <c r="I28" s="19">
        <f>IF($D28="","",IFERROR(INDEX(Ateliers!$E$2:$E$101,MATCH($D28,Ateliers!$A$2:$A$101,0)),"À vérifier"))</f>
        <v/>
      </c>
      <c r="J28" s="19">
        <f>IF($H28="","",IFERROR(INDEX(Paramètres!$B$10:$B$30,MATCH($H28,Paramètres!$A$10:$A$30,0)),"À vérifier"))</f>
        <v/>
      </c>
      <c r="K28" s="19">
        <f>IF(OR(NOT(ISNUMBER($I28)),NOT(ISNUMBER($J28))),"",$J28-$I28)</f>
        <v/>
      </c>
      <c r="L28" s="10" t="n"/>
      <c r="M28" s="11" t="n"/>
      <c r="N28" s="21">
        <f>IF(OR($B28="",$C28="",$G28="",$H28=""),"",IF(SUMPRODUCT(($B$2:$B$101=$B28)*($H$2:$H$101=$H28)*($C$2:$C$101&lt;$G28)*($G$2:$G$101&gt;$C28))&gt;1,"Conflit","OK"))</f>
        <v/>
      </c>
      <c r="O28" s="3">
        <f>IF($A28="","",IF(OR($B28="",$C28="",$D28="",$H28="",$M28="",$G28="",$E28="À vérifier"),"Incomplet",IF($N28="Conflit","Conflit",IF($K28&lt;0,"Capacité insuffisante","OK"))))</f>
        <v/>
      </c>
      <c r="P28" s="10" t="n"/>
      <c r="Q28">
        <f>IF(Ateliers!$A$28="","",Ateliers!$A$28)</f>
        <v/>
      </c>
    </row>
    <row r="29" ht="30" customHeight="1">
      <c r="A29" s="11" t="n"/>
      <c r="B29" s="31" t="n"/>
      <c r="C29" s="32" t="n"/>
      <c r="D29" s="11" t="n"/>
      <c r="E29" s="6">
        <f>IF($D29="","",IFERROR(INDEX(Ateliers!$B$2:$B$101,MATCH($D29,Ateliers!$A$2:$A$101,0)),"À vérifier"))</f>
        <v/>
      </c>
      <c r="F29" s="24">
        <f>IF($D29="","",IFERROR(INDEX(Ateliers!$D$2:$D$101,MATCH($D29,Ateliers!$A$2:$A$101,0)),"À vérifier"))</f>
        <v/>
      </c>
      <c r="G29" s="36">
        <f>IF(OR($C29="",NOT(ISNUMBER($F29))),"",IFERROR($C29+$F29/1440,""))</f>
        <v/>
      </c>
      <c r="H29" s="11" t="n"/>
      <c r="I29" s="24">
        <f>IF($D29="","",IFERROR(INDEX(Ateliers!$E$2:$E$101,MATCH($D29,Ateliers!$A$2:$A$101,0)),"À vérifier"))</f>
        <v/>
      </c>
      <c r="J29" s="24">
        <f>IF($H29="","",IFERROR(INDEX(Paramètres!$B$10:$B$30,MATCH($H29,Paramètres!$A$10:$A$30,0)),"À vérifier"))</f>
        <v/>
      </c>
      <c r="K29" s="24">
        <f>IF(OR(NOT(ISNUMBER($I29)),NOT(ISNUMBER($J29))),"",$J29-$I29)</f>
        <v/>
      </c>
      <c r="L29" s="10" t="n"/>
      <c r="M29" s="11" t="n"/>
      <c r="N29" s="26">
        <f>IF(OR($B29="",$C29="",$G29="",$H29=""),"",IF(SUMPRODUCT(($B$2:$B$101=$B29)*($H$2:$H$101=$H29)*($C$2:$C$101&lt;$G29)*($G$2:$G$101&gt;$C29))&gt;1,"Conflit","OK"))</f>
        <v/>
      </c>
      <c r="O29" s="6">
        <f>IF($A29="","",IF(OR($B29="",$C29="",$D29="",$H29="",$M29="",$G29="",$E29="À vérifier"),"Incomplet",IF($N29="Conflit","Conflit",IF($K29&lt;0,"Capacité insuffisante","OK"))))</f>
        <v/>
      </c>
      <c r="P29" s="10" t="n"/>
      <c r="Q29">
        <f>IF(Ateliers!$A$29="","",Ateliers!$A$29)</f>
        <v/>
      </c>
    </row>
    <row r="30" ht="30" customHeight="1">
      <c r="A30" s="11" t="n"/>
      <c r="B30" s="31" t="n"/>
      <c r="C30" s="32" t="n"/>
      <c r="D30" s="11" t="n"/>
      <c r="E30" s="3">
        <f>IF($D30="","",IFERROR(INDEX(Ateliers!$B$2:$B$101,MATCH($D30,Ateliers!$A$2:$A$101,0)),"À vérifier"))</f>
        <v/>
      </c>
      <c r="F30" s="19">
        <f>IF($D30="","",IFERROR(INDEX(Ateliers!$D$2:$D$101,MATCH($D30,Ateliers!$A$2:$A$101,0)),"À vérifier"))</f>
        <v/>
      </c>
      <c r="G30" s="33">
        <f>IF(OR($C30="",NOT(ISNUMBER($F30))),"",IFERROR($C30+$F30/1440,""))</f>
        <v/>
      </c>
      <c r="H30" s="11" t="n"/>
      <c r="I30" s="19">
        <f>IF($D30="","",IFERROR(INDEX(Ateliers!$E$2:$E$101,MATCH($D30,Ateliers!$A$2:$A$101,0)),"À vérifier"))</f>
        <v/>
      </c>
      <c r="J30" s="19">
        <f>IF($H30="","",IFERROR(INDEX(Paramètres!$B$10:$B$30,MATCH($H30,Paramètres!$A$10:$A$30,0)),"À vérifier"))</f>
        <v/>
      </c>
      <c r="K30" s="19">
        <f>IF(OR(NOT(ISNUMBER($I30)),NOT(ISNUMBER($J30))),"",$J30-$I30)</f>
        <v/>
      </c>
      <c r="L30" s="10" t="n"/>
      <c r="M30" s="11" t="n"/>
      <c r="N30" s="21">
        <f>IF(OR($B30="",$C30="",$G30="",$H30=""),"",IF(SUMPRODUCT(($B$2:$B$101=$B30)*($H$2:$H$101=$H30)*($C$2:$C$101&lt;$G30)*($G$2:$G$101&gt;$C30))&gt;1,"Conflit","OK"))</f>
        <v/>
      </c>
      <c r="O30" s="3">
        <f>IF($A30="","",IF(OR($B30="",$C30="",$D30="",$H30="",$M30="",$G30="",$E30="À vérifier"),"Incomplet",IF($N30="Conflit","Conflit",IF($K30&lt;0,"Capacité insuffisante","OK"))))</f>
        <v/>
      </c>
      <c r="P30" s="10" t="n"/>
      <c r="Q30">
        <f>IF(Ateliers!$A$30="","",Ateliers!$A$30)</f>
        <v/>
      </c>
    </row>
    <row r="31" ht="30" customHeight="1">
      <c r="A31" s="11" t="n"/>
      <c r="B31" s="31" t="n"/>
      <c r="C31" s="32" t="n"/>
      <c r="D31" s="11" t="n"/>
      <c r="E31" s="6">
        <f>IF($D31="","",IFERROR(INDEX(Ateliers!$B$2:$B$101,MATCH($D31,Ateliers!$A$2:$A$101,0)),"À vérifier"))</f>
        <v/>
      </c>
      <c r="F31" s="24">
        <f>IF($D31="","",IFERROR(INDEX(Ateliers!$D$2:$D$101,MATCH($D31,Ateliers!$A$2:$A$101,0)),"À vérifier"))</f>
        <v/>
      </c>
      <c r="G31" s="36">
        <f>IF(OR($C31="",NOT(ISNUMBER($F31))),"",IFERROR($C31+$F31/1440,""))</f>
        <v/>
      </c>
      <c r="H31" s="11" t="n"/>
      <c r="I31" s="24">
        <f>IF($D31="","",IFERROR(INDEX(Ateliers!$E$2:$E$101,MATCH($D31,Ateliers!$A$2:$A$101,0)),"À vérifier"))</f>
        <v/>
      </c>
      <c r="J31" s="24">
        <f>IF($H31="","",IFERROR(INDEX(Paramètres!$B$10:$B$30,MATCH($H31,Paramètres!$A$10:$A$30,0)),"À vérifier"))</f>
        <v/>
      </c>
      <c r="K31" s="24">
        <f>IF(OR(NOT(ISNUMBER($I31)),NOT(ISNUMBER($J31))),"",$J31-$I31)</f>
        <v/>
      </c>
      <c r="L31" s="10" t="n"/>
      <c r="M31" s="11" t="n"/>
      <c r="N31" s="26">
        <f>IF(OR($B31="",$C31="",$G31="",$H31=""),"",IF(SUMPRODUCT(($B$2:$B$101=$B31)*($H$2:$H$101=$H31)*($C$2:$C$101&lt;$G31)*($G$2:$G$101&gt;$C31))&gt;1,"Conflit","OK"))</f>
        <v/>
      </c>
      <c r="O31" s="6">
        <f>IF($A31="","",IF(OR($B31="",$C31="",$D31="",$H31="",$M31="",$G31="",$E31="À vérifier"),"Incomplet",IF($N31="Conflit","Conflit",IF($K31&lt;0,"Capacité insuffisante","OK"))))</f>
        <v/>
      </c>
      <c r="P31" s="10" t="n"/>
      <c r="Q31">
        <f>IF(Ateliers!$A$31="","",Ateliers!$A$31)</f>
        <v/>
      </c>
    </row>
    <row r="32" ht="30" customHeight="1">
      <c r="A32" s="11" t="n"/>
      <c r="B32" s="31" t="n"/>
      <c r="C32" s="32" t="n"/>
      <c r="D32" s="11" t="n"/>
      <c r="E32" s="3">
        <f>IF($D32="","",IFERROR(INDEX(Ateliers!$B$2:$B$101,MATCH($D32,Ateliers!$A$2:$A$101,0)),"À vérifier"))</f>
        <v/>
      </c>
      <c r="F32" s="19">
        <f>IF($D32="","",IFERROR(INDEX(Ateliers!$D$2:$D$101,MATCH($D32,Ateliers!$A$2:$A$101,0)),"À vérifier"))</f>
        <v/>
      </c>
      <c r="G32" s="33">
        <f>IF(OR($C32="",NOT(ISNUMBER($F32))),"",IFERROR($C32+$F32/1440,""))</f>
        <v/>
      </c>
      <c r="H32" s="11" t="n"/>
      <c r="I32" s="19">
        <f>IF($D32="","",IFERROR(INDEX(Ateliers!$E$2:$E$101,MATCH($D32,Ateliers!$A$2:$A$101,0)),"À vérifier"))</f>
        <v/>
      </c>
      <c r="J32" s="19">
        <f>IF($H32="","",IFERROR(INDEX(Paramètres!$B$10:$B$30,MATCH($H32,Paramètres!$A$10:$A$30,0)),"À vérifier"))</f>
        <v/>
      </c>
      <c r="K32" s="19">
        <f>IF(OR(NOT(ISNUMBER($I32)),NOT(ISNUMBER($J32))),"",$J32-$I32)</f>
        <v/>
      </c>
      <c r="L32" s="10" t="n"/>
      <c r="M32" s="11" t="n"/>
      <c r="N32" s="21">
        <f>IF(OR($B32="",$C32="",$G32="",$H32=""),"",IF(SUMPRODUCT(($B$2:$B$101=$B32)*($H$2:$H$101=$H32)*($C$2:$C$101&lt;$G32)*($G$2:$G$101&gt;$C32))&gt;1,"Conflit","OK"))</f>
        <v/>
      </c>
      <c r="O32" s="3">
        <f>IF($A32="","",IF(OR($B32="",$C32="",$D32="",$H32="",$M32="",$G32="",$E32="À vérifier"),"Incomplet",IF($N32="Conflit","Conflit",IF($K32&lt;0,"Capacité insuffisante","OK"))))</f>
        <v/>
      </c>
      <c r="P32" s="10" t="n"/>
      <c r="Q32">
        <f>IF(Ateliers!$A$32="","",Ateliers!$A$32)</f>
        <v/>
      </c>
    </row>
    <row r="33" ht="30" customHeight="1">
      <c r="A33" s="11" t="n"/>
      <c r="B33" s="31" t="n"/>
      <c r="C33" s="32" t="n"/>
      <c r="D33" s="11" t="n"/>
      <c r="E33" s="6">
        <f>IF($D33="","",IFERROR(INDEX(Ateliers!$B$2:$B$101,MATCH($D33,Ateliers!$A$2:$A$101,0)),"À vérifier"))</f>
        <v/>
      </c>
      <c r="F33" s="24">
        <f>IF($D33="","",IFERROR(INDEX(Ateliers!$D$2:$D$101,MATCH($D33,Ateliers!$A$2:$A$101,0)),"À vérifier"))</f>
        <v/>
      </c>
      <c r="G33" s="36">
        <f>IF(OR($C33="",NOT(ISNUMBER($F33))),"",IFERROR($C33+$F33/1440,""))</f>
        <v/>
      </c>
      <c r="H33" s="11" t="n"/>
      <c r="I33" s="24">
        <f>IF($D33="","",IFERROR(INDEX(Ateliers!$E$2:$E$101,MATCH($D33,Ateliers!$A$2:$A$101,0)),"À vérifier"))</f>
        <v/>
      </c>
      <c r="J33" s="24">
        <f>IF($H33="","",IFERROR(INDEX(Paramètres!$B$10:$B$30,MATCH($H33,Paramètres!$A$10:$A$30,0)),"À vérifier"))</f>
        <v/>
      </c>
      <c r="K33" s="24">
        <f>IF(OR(NOT(ISNUMBER($I33)),NOT(ISNUMBER($J33))),"",$J33-$I33)</f>
        <v/>
      </c>
      <c r="L33" s="10" t="n"/>
      <c r="M33" s="11" t="n"/>
      <c r="N33" s="26">
        <f>IF(OR($B33="",$C33="",$G33="",$H33=""),"",IF(SUMPRODUCT(($B$2:$B$101=$B33)*($H$2:$H$101=$H33)*($C$2:$C$101&lt;$G33)*($G$2:$G$101&gt;$C33))&gt;1,"Conflit","OK"))</f>
        <v/>
      </c>
      <c r="O33" s="6">
        <f>IF($A33="","",IF(OR($B33="",$C33="",$D33="",$H33="",$M33="",$G33="",$E33="À vérifier"),"Incomplet",IF($N33="Conflit","Conflit",IF($K33&lt;0,"Capacité insuffisante","OK"))))</f>
        <v/>
      </c>
      <c r="P33" s="10" t="n"/>
      <c r="Q33">
        <f>IF(Ateliers!$A$33="","",Ateliers!$A$33)</f>
        <v/>
      </c>
    </row>
    <row r="34" ht="30" customHeight="1">
      <c r="A34" s="11" t="n"/>
      <c r="B34" s="31" t="n"/>
      <c r="C34" s="32" t="n"/>
      <c r="D34" s="11" t="n"/>
      <c r="E34" s="3">
        <f>IF($D34="","",IFERROR(INDEX(Ateliers!$B$2:$B$101,MATCH($D34,Ateliers!$A$2:$A$101,0)),"À vérifier"))</f>
        <v/>
      </c>
      <c r="F34" s="19">
        <f>IF($D34="","",IFERROR(INDEX(Ateliers!$D$2:$D$101,MATCH($D34,Ateliers!$A$2:$A$101,0)),"À vérifier"))</f>
        <v/>
      </c>
      <c r="G34" s="33">
        <f>IF(OR($C34="",NOT(ISNUMBER($F34))),"",IFERROR($C34+$F34/1440,""))</f>
        <v/>
      </c>
      <c r="H34" s="11" t="n"/>
      <c r="I34" s="19">
        <f>IF($D34="","",IFERROR(INDEX(Ateliers!$E$2:$E$101,MATCH($D34,Ateliers!$A$2:$A$101,0)),"À vérifier"))</f>
        <v/>
      </c>
      <c r="J34" s="19">
        <f>IF($H34="","",IFERROR(INDEX(Paramètres!$B$10:$B$30,MATCH($H34,Paramètres!$A$10:$A$30,0)),"À vérifier"))</f>
        <v/>
      </c>
      <c r="K34" s="19">
        <f>IF(OR(NOT(ISNUMBER($I34)),NOT(ISNUMBER($J34))),"",$J34-$I34)</f>
        <v/>
      </c>
      <c r="L34" s="10" t="n"/>
      <c r="M34" s="11" t="n"/>
      <c r="N34" s="21">
        <f>IF(OR($B34="",$C34="",$G34="",$H34=""),"",IF(SUMPRODUCT(($B$2:$B$101=$B34)*($H$2:$H$101=$H34)*($C$2:$C$101&lt;$G34)*($G$2:$G$101&gt;$C34))&gt;1,"Conflit","OK"))</f>
        <v/>
      </c>
      <c r="O34" s="3">
        <f>IF($A34="","",IF(OR($B34="",$C34="",$D34="",$H34="",$M34="",$G34="",$E34="À vérifier"),"Incomplet",IF($N34="Conflit","Conflit",IF($K34&lt;0,"Capacité insuffisante","OK"))))</f>
        <v/>
      </c>
      <c r="P34" s="10" t="n"/>
      <c r="Q34">
        <f>IF(Ateliers!$A$34="","",Ateliers!$A$34)</f>
        <v/>
      </c>
    </row>
    <row r="35" ht="30" customHeight="1">
      <c r="A35" s="11" t="n"/>
      <c r="B35" s="31" t="n"/>
      <c r="C35" s="32" t="n"/>
      <c r="D35" s="11" t="n"/>
      <c r="E35" s="6">
        <f>IF($D35="","",IFERROR(INDEX(Ateliers!$B$2:$B$101,MATCH($D35,Ateliers!$A$2:$A$101,0)),"À vérifier"))</f>
        <v/>
      </c>
      <c r="F35" s="24">
        <f>IF($D35="","",IFERROR(INDEX(Ateliers!$D$2:$D$101,MATCH($D35,Ateliers!$A$2:$A$101,0)),"À vérifier"))</f>
        <v/>
      </c>
      <c r="G35" s="36">
        <f>IF(OR($C35="",NOT(ISNUMBER($F35))),"",IFERROR($C35+$F35/1440,""))</f>
        <v/>
      </c>
      <c r="H35" s="11" t="n"/>
      <c r="I35" s="24">
        <f>IF($D35="","",IFERROR(INDEX(Ateliers!$E$2:$E$101,MATCH($D35,Ateliers!$A$2:$A$101,0)),"À vérifier"))</f>
        <v/>
      </c>
      <c r="J35" s="24">
        <f>IF($H35="","",IFERROR(INDEX(Paramètres!$B$10:$B$30,MATCH($H35,Paramètres!$A$10:$A$30,0)),"À vérifier"))</f>
        <v/>
      </c>
      <c r="K35" s="24">
        <f>IF(OR(NOT(ISNUMBER($I35)),NOT(ISNUMBER($J35))),"",$J35-$I35)</f>
        <v/>
      </c>
      <c r="L35" s="10" t="n"/>
      <c r="M35" s="11" t="n"/>
      <c r="N35" s="26">
        <f>IF(OR($B35="",$C35="",$G35="",$H35=""),"",IF(SUMPRODUCT(($B$2:$B$101=$B35)*($H$2:$H$101=$H35)*($C$2:$C$101&lt;$G35)*($G$2:$G$101&gt;$C35))&gt;1,"Conflit","OK"))</f>
        <v/>
      </c>
      <c r="O35" s="6">
        <f>IF($A35="","",IF(OR($B35="",$C35="",$D35="",$H35="",$M35="",$G35="",$E35="À vérifier"),"Incomplet",IF($N35="Conflit","Conflit",IF($K35&lt;0,"Capacité insuffisante","OK"))))</f>
        <v/>
      </c>
      <c r="P35" s="10" t="n"/>
      <c r="Q35">
        <f>IF(Ateliers!$A$35="","",Ateliers!$A$35)</f>
        <v/>
      </c>
    </row>
    <row r="36" ht="30" customHeight="1">
      <c r="A36" s="11" t="n"/>
      <c r="B36" s="31" t="n"/>
      <c r="C36" s="32" t="n"/>
      <c r="D36" s="11" t="n"/>
      <c r="E36" s="3">
        <f>IF($D36="","",IFERROR(INDEX(Ateliers!$B$2:$B$101,MATCH($D36,Ateliers!$A$2:$A$101,0)),"À vérifier"))</f>
        <v/>
      </c>
      <c r="F36" s="19">
        <f>IF($D36="","",IFERROR(INDEX(Ateliers!$D$2:$D$101,MATCH($D36,Ateliers!$A$2:$A$101,0)),"À vérifier"))</f>
        <v/>
      </c>
      <c r="G36" s="33">
        <f>IF(OR($C36="",NOT(ISNUMBER($F36))),"",IFERROR($C36+$F36/1440,""))</f>
        <v/>
      </c>
      <c r="H36" s="11" t="n"/>
      <c r="I36" s="19">
        <f>IF($D36="","",IFERROR(INDEX(Ateliers!$E$2:$E$101,MATCH($D36,Ateliers!$A$2:$A$101,0)),"À vérifier"))</f>
        <v/>
      </c>
      <c r="J36" s="19">
        <f>IF($H36="","",IFERROR(INDEX(Paramètres!$B$10:$B$30,MATCH($H36,Paramètres!$A$10:$A$30,0)),"À vérifier"))</f>
        <v/>
      </c>
      <c r="K36" s="19">
        <f>IF(OR(NOT(ISNUMBER($I36)),NOT(ISNUMBER($J36))),"",$J36-$I36)</f>
        <v/>
      </c>
      <c r="L36" s="10" t="n"/>
      <c r="M36" s="11" t="n"/>
      <c r="N36" s="21">
        <f>IF(OR($B36="",$C36="",$G36="",$H36=""),"",IF(SUMPRODUCT(($B$2:$B$101=$B36)*($H$2:$H$101=$H36)*($C$2:$C$101&lt;$G36)*($G$2:$G$101&gt;$C36))&gt;1,"Conflit","OK"))</f>
        <v/>
      </c>
      <c r="O36" s="3">
        <f>IF($A36="","",IF(OR($B36="",$C36="",$D36="",$H36="",$M36="",$G36="",$E36="À vérifier"),"Incomplet",IF($N36="Conflit","Conflit",IF($K36&lt;0,"Capacité insuffisante","OK"))))</f>
        <v/>
      </c>
      <c r="P36" s="10" t="n"/>
      <c r="Q36">
        <f>IF(Ateliers!$A$36="","",Ateliers!$A$36)</f>
        <v/>
      </c>
    </row>
    <row r="37" ht="30" customHeight="1">
      <c r="A37" s="11" t="n"/>
      <c r="B37" s="31" t="n"/>
      <c r="C37" s="32" t="n"/>
      <c r="D37" s="11" t="n"/>
      <c r="E37" s="6">
        <f>IF($D37="","",IFERROR(INDEX(Ateliers!$B$2:$B$101,MATCH($D37,Ateliers!$A$2:$A$101,0)),"À vérifier"))</f>
        <v/>
      </c>
      <c r="F37" s="24">
        <f>IF($D37="","",IFERROR(INDEX(Ateliers!$D$2:$D$101,MATCH($D37,Ateliers!$A$2:$A$101,0)),"À vérifier"))</f>
        <v/>
      </c>
      <c r="G37" s="36">
        <f>IF(OR($C37="",NOT(ISNUMBER($F37))),"",IFERROR($C37+$F37/1440,""))</f>
        <v/>
      </c>
      <c r="H37" s="11" t="n"/>
      <c r="I37" s="24">
        <f>IF($D37="","",IFERROR(INDEX(Ateliers!$E$2:$E$101,MATCH($D37,Ateliers!$A$2:$A$101,0)),"À vérifier"))</f>
        <v/>
      </c>
      <c r="J37" s="24">
        <f>IF($H37="","",IFERROR(INDEX(Paramètres!$B$10:$B$30,MATCH($H37,Paramètres!$A$10:$A$30,0)),"À vérifier"))</f>
        <v/>
      </c>
      <c r="K37" s="24">
        <f>IF(OR(NOT(ISNUMBER($I37)),NOT(ISNUMBER($J37))),"",$J37-$I37)</f>
        <v/>
      </c>
      <c r="L37" s="10" t="n"/>
      <c r="M37" s="11" t="n"/>
      <c r="N37" s="26">
        <f>IF(OR($B37="",$C37="",$G37="",$H37=""),"",IF(SUMPRODUCT(($B$2:$B$101=$B37)*($H$2:$H$101=$H37)*($C$2:$C$101&lt;$G37)*($G$2:$G$101&gt;$C37))&gt;1,"Conflit","OK"))</f>
        <v/>
      </c>
      <c r="O37" s="6">
        <f>IF($A37="","",IF(OR($B37="",$C37="",$D37="",$H37="",$M37="",$G37="",$E37="À vérifier"),"Incomplet",IF($N37="Conflit","Conflit",IF($K37&lt;0,"Capacité insuffisante","OK"))))</f>
        <v/>
      </c>
      <c r="P37" s="10" t="n"/>
      <c r="Q37">
        <f>IF(Ateliers!$A$37="","",Ateliers!$A$37)</f>
        <v/>
      </c>
    </row>
    <row r="38" ht="30" customHeight="1">
      <c r="A38" s="11" t="n"/>
      <c r="B38" s="31" t="n"/>
      <c r="C38" s="32" t="n"/>
      <c r="D38" s="11" t="n"/>
      <c r="E38" s="3">
        <f>IF($D38="","",IFERROR(INDEX(Ateliers!$B$2:$B$101,MATCH($D38,Ateliers!$A$2:$A$101,0)),"À vérifier"))</f>
        <v/>
      </c>
      <c r="F38" s="19">
        <f>IF($D38="","",IFERROR(INDEX(Ateliers!$D$2:$D$101,MATCH($D38,Ateliers!$A$2:$A$101,0)),"À vérifier"))</f>
        <v/>
      </c>
      <c r="G38" s="33">
        <f>IF(OR($C38="",NOT(ISNUMBER($F38))),"",IFERROR($C38+$F38/1440,""))</f>
        <v/>
      </c>
      <c r="H38" s="11" t="n"/>
      <c r="I38" s="19">
        <f>IF($D38="","",IFERROR(INDEX(Ateliers!$E$2:$E$101,MATCH($D38,Ateliers!$A$2:$A$101,0)),"À vérifier"))</f>
        <v/>
      </c>
      <c r="J38" s="19">
        <f>IF($H38="","",IFERROR(INDEX(Paramètres!$B$10:$B$30,MATCH($H38,Paramètres!$A$10:$A$30,0)),"À vérifier"))</f>
        <v/>
      </c>
      <c r="K38" s="19">
        <f>IF(OR(NOT(ISNUMBER($I38)),NOT(ISNUMBER($J38))),"",$J38-$I38)</f>
        <v/>
      </c>
      <c r="L38" s="10" t="n"/>
      <c r="M38" s="11" t="n"/>
      <c r="N38" s="21">
        <f>IF(OR($B38="",$C38="",$G38="",$H38=""),"",IF(SUMPRODUCT(($B$2:$B$101=$B38)*($H$2:$H$101=$H38)*($C$2:$C$101&lt;$G38)*($G$2:$G$101&gt;$C38))&gt;1,"Conflit","OK"))</f>
        <v/>
      </c>
      <c r="O38" s="3">
        <f>IF($A38="","",IF(OR($B38="",$C38="",$D38="",$H38="",$M38="",$G38="",$E38="À vérifier"),"Incomplet",IF($N38="Conflit","Conflit",IF($K38&lt;0,"Capacité insuffisante","OK"))))</f>
        <v/>
      </c>
      <c r="P38" s="10" t="n"/>
      <c r="Q38">
        <f>IF(Ateliers!$A$38="","",Ateliers!$A$38)</f>
        <v/>
      </c>
    </row>
    <row r="39" ht="30" customHeight="1">
      <c r="A39" s="11" t="n"/>
      <c r="B39" s="31" t="n"/>
      <c r="C39" s="32" t="n"/>
      <c r="D39" s="11" t="n"/>
      <c r="E39" s="6">
        <f>IF($D39="","",IFERROR(INDEX(Ateliers!$B$2:$B$101,MATCH($D39,Ateliers!$A$2:$A$101,0)),"À vérifier"))</f>
        <v/>
      </c>
      <c r="F39" s="24">
        <f>IF($D39="","",IFERROR(INDEX(Ateliers!$D$2:$D$101,MATCH($D39,Ateliers!$A$2:$A$101,0)),"À vérifier"))</f>
        <v/>
      </c>
      <c r="G39" s="36">
        <f>IF(OR($C39="",NOT(ISNUMBER($F39))),"",IFERROR($C39+$F39/1440,""))</f>
        <v/>
      </c>
      <c r="H39" s="11" t="n"/>
      <c r="I39" s="24">
        <f>IF($D39="","",IFERROR(INDEX(Ateliers!$E$2:$E$101,MATCH($D39,Ateliers!$A$2:$A$101,0)),"À vérifier"))</f>
        <v/>
      </c>
      <c r="J39" s="24">
        <f>IF($H39="","",IFERROR(INDEX(Paramètres!$B$10:$B$30,MATCH($H39,Paramètres!$A$10:$A$30,0)),"À vérifier"))</f>
        <v/>
      </c>
      <c r="K39" s="24">
        <f>IF(OR(NOT(ISNUMBER($I39)),NOT(ISNUMBER($J39))),"",$J39-$I39)</f>
        <v/>
      </c>
      <c r="L39" s="10" t="n"/>
      <c r="M39" s="11" t="n"/>
      <c r="N39" s="26">
        <f>IF(OR($B39="",$C39="",$G39="",$H39=""),"",IF(SUMPRODUCT(($B$2:$B$101=$B39)*($H$2:$H$101=$H39)*($C$2:$C$101&lt;$G39)*($G$2:$G$101&gt;$C39))&gt;1,"Conflit","OK"))</f>
        <v/>
      </c>
      <c r="O39" s="6">
        <f>IF($A39="","",IF(OR($B39="",$C39="",$D39="",$H39="",$M39="",$G39="",$E39="À vérifier"),"Incomplet",IF($N39="Conflit","Conflit",IF($K39&lt;0,"Capacité insuffisante","OK"))))</f>
        <v/>
      </c>
      <c r="P39" s="10" t="n"/>
      <c r="Q39">
        <f>IF(Ateliers!$A$39="","",Ateliers!$A$39)</f>
        <v/>
      </c>
    </row>
    <row r="40" ht="30" customHeight="1">
      <c r="A40" s="11" t="n"/>
      <c r="B40" s="31" t="n"/>
      <c r="C40" s="32" t="n"/>
      <c r="D40" s="11" t="n"/>
      <c r="E40" s="3">
        <f>IF($D40="","",IFERROR(INDEX(Ateliers!$B$2:$B$101,MATCH($D40,Ateliers!$A$2:$A$101,0)),"À vérifier"))</f>
        <v/>
      </c>
      <c r="F40" s="19">
        <f>IF($D40="","",IFERROR(INDEX(Ateliers!$D$2:$D$101,MATCH($D40,Ateliers!$A$2:$A$101,0)),"À vérifier"))</f>
        <v/>
      </c>
      <c r="G40" s="33">
        <f>IF(OR($C40="",NOT(ISNUMBER($F40))),"",IFERROR($C40+$F40/1440,""))</f>
        <v/>
      </c>
      <c r="H40" s="11" t="n"/>
      <c r="I40" s="19">
        <f>IF($D40="","",IFERROR(INDEX(Ateliers!$E$2:$E$101,MATCH($D40,Ateliers!$A$2:$A$101,0)),"À vérifier"))</f>
        <v/>
      </c>
      <c r="J40" s="19">
        <f>IF($H40="","",IFERROR(INDEX(Paramètres!$B$10:$B$30,MATCH($H40,Paramètres!$A$10:$A$30,0)),"À vérifier"))</f>
        <v/>
      </c>
      <c r="K40" s="19">
        <f>IF(OR(NOT(ISNUMBER($I40)),NOT(ISNUMBER($J40))),"",$J40-$I40)</f>
        <v/>
      </c>
      <c r="L40" s="10" t="n"/>
      <c r="M40" s="11" t="n"/>
      <c r="N40" s="21">
        <f>IF(OR($B40="",$C40="",$G40="",$H40=""),"",IF(SUMPRODUCT(($B$2:$B$101=$B40)*($H$2:$H$101=$H40)*($C$2:$C$101&lt;$G40)*($G$2:$G$101&gt;$C40))&gt;1,"Conflit","OK"))</f>
        <v/>
      </c>
      <c r="O40" s="3">
        <f>IF($A40="","",IF(OR($B40="",$C40="",$D40="",$H40="",$M40="",$G40="",$E40="À vérifier"),"Incomplet",IF($N40="Conflit","Conflit",IF($K40&lt;0,"Capacité insuffisante","OK"))))</f>
        <v/>
      </c>
      <c r="P40" s="10" t="n"/>
      <c r="Q40">
        <f>IF(Ateliers!$A$40="","",Ateliers!$A$40)</f>
        <v/>
      </c>
    </row>
    <row r="41" ht="30" customHeight="1">
      <c r="A41" s="11" t="n"/>
      <c r="B41" s="31" t="n"/>
      <c r="C41" s="32" t="n"/>
      <c r="D41" s="11" t="n"/>
      <c r="E41" s="6">
        <f>IF($D41="","",IFERROR(INDEX(Ateliers!$B$2:$B$101,MATCH($D41,Ateliers!$A$2:$A$101,0)),"À vérifier"))</f>
        <v/>
      </c>
      <c r="F41" s="24">
        <f>IF($D41="","",IFERROR(INDEX(Ateliers!$D$2:$D$101,MATCH($D41,Ateliers!$A$2:$A$101,0)),"À vérifier"))</f>
        <v/>
      </c>
      <c r="G41" s="36">
        <f>IF(OR($C41="",NOT(ISNUMBER($F41))),"",IFERROR($C41+$F41/1440,""))</f>
        <v/>
      </c>
      <c r="H41" s="11" t="n"/>
      <c r="I41" s="24">
        <f>IF($D41="","",IFERROR(INDEX(Ateliers!$E$2:$E$101,MATCH($D41,Ateliers!$A$2:$A$101,0)),"À vérifier"))</f>
        <v/>
      </c>
      <c r="J41" s="24">
        <f>IF($H41="","",IFERROR(INDEX(Paramètres!$B$10:$B$30,MATCH($H41,Paramètres!$A$10:$A$30,0)),"À vérifier"))</f>
        <v/>
      </c>
      <c r="K41" s="24">
        <f>IF(OR(NOT(ISNUMBER($I41)),NOT(ISNUMBER($J41))),"",$J41-$I41)</f>
        <v/>
      </c>
      <c r="L41" s="10" t="n"/>
      <c r="M41" s="11" t="n"/>
      <c r="N41" s="26">
        <f>IF(OR($B41="",$C41="",$G41="",$H41=""),"",IF(SUMPRODUCT(($B$2:$B$101=$B41)*($H$2:$H$101=$H41)*($C$2:$C$101&lt;$G41)*($G$2:$G$101&gt;$C41))&gt;1,"Conflit","OK"))</f>
        <v/>
      </c>
      <c r="O41" s="6">
        <f>IF($A41="","",IF(OR($B41="",$C41="",$D41="",$H41="",$M41="",$G41="",$E41="À vérifier"),"Incomplet",IF($N41="Conflit","Conflit",IF($K41&lt;0,"Capacité insuffisante","OK"))))</f>
        <v/>
      </c>
      <c r="P41" s="10" t="n"/>
      <c r="Q41">
        <f>IF(Ateliers!$A$41="","",Ateliers!$A$41)</f>
        <v/>
      </c>
    </row>
    <row r="42" ht="30" customHeight="1">
      <c r="A42" s="11" t="n"/>
      <c r="B42" s="31" t="n"/>
      <c r="C42" s="32" t="n"/>
      <c r="D42" s="11" t="n"/>
      <c r="E42" s="3">
        <f>IF($D42="","",IFERROR(INDEX(Ateliers!$B$2:$B$101,MATCH($D42,Ateliers!$A$2:$A$101,0)),"À vérifier"))</f>
        <v/>
      </c>
      <c r="F42" s="19">
        <f>IF($D42="","",IFERROR(INDEX(Ateliers!$D$2:$D$101,MATCH($D42,Ateliers!$A$2:$A$101,0)),"À vérifier"))</f>
        <v/>
      </c>
      <c r="G42" s="33">
        <f>IF(OR($C42="",NOT(ISNUMBER($F42))),"",IFERROR($C42+$F42/1440,""))</f>
        <v/>
      </c>
      <c r="H42" s="11" t="n"/>
      <c r="I42" s="19">
        <f>IF($D42="","",IFERROR(INDEX(Ateliers!$E$2:$E$101,MATCH($D42,Ateliers!$A$2:$A$101,0)),"À vérifier"))</f>
        <v/>
      </c>
      <c r="J42" s="19">
        <f>IF($H42="","",IFERROR(INDEX(Paramètres!$B$10:$B$30,MATCH($H42,Paramètres!$A$10:$A$30,0)),"À vérifier"))</f>
        <v/>
      </c>
      <c r="K42" s="19">
        <f>IF(OR(NOT(ISNUMBER($I42)),NOT(ISNUMBER($J42))),"",$J42-$I42)</f>
        <v/>
      </c>
      <c r="L42" s="10" t="n"/>
      <c r="M42" s="11" t="n"/>
      <c r="N42" s="21">
        <f>IF(OR($B42="",$C42="",$G42="",$H42=""),"",IF(SUMPRODUCT(($B$2:$B$101=$B42)*($H$2:$H$101=$H42)*($C$2:$C$101&lt;$G42)*($G$2:$G$101&gt;$C42))&gt;1,"Conflit","OK"))</f>
        <v/>
      </c>
      <c r="O42" s="3">
        <f>IF($A42="","",IF(OR($B42="",$C42="",$D42="",$H42="",$M42="",$G42="",$E42="À vérifier"),"Incomplet",IF($N42="Conflit","Conflit",IF($K42&lt;0,"Capacité insuffisante","OK"))))</f>
        <v/>
      </c>
      <c r="P42" s="10" t="n"/>
      <c r="Q42">
        <f>IF(Ateliers!$A$42="","",Ateliers!$A$42)</f>
        <v/>
      </c>
    </row>
    <row r="43" ht="30" customHeight="1">
      <c r="A43" s="11" t="n"/>
      <c r="B43" s="31" t="n"/>
      <c r="C43" s="32" t="n"/>
      <c r="D43" s="11" t="n"/>
      <c r="E43" s="6">
        <f>IF($D43="","",IFERROR(INDEX(Ateliers!$B$2:$B$101,MATCH($D43,Ateliers!$A$2:$A$101,0)),"À vérifier"))</f>
        <v/>
      </c>
      <c r="F43" s="24">
        <f>IF($D43="","",IFERROR(INDEX(Ateliers!$D$2:$D$101,MATCH($D43,Ateliers!$A$2:$A$101,0)),"À vérifier"))</f>
        <v/>
      </c>
      <c r="G43" s="36">
        <f>IF(OR($C43="",NOT(ISNUMBER($F43))),"",IFERROR($C43+$F43/1440,""))</f>
        <v/>
      </c>
      <c r="H43" s="11" t="n"/>
      <c r="I43" s="24">
        <f>IF($D43="","",IFERROR(INDEX(Ateliers!$E$2:$E$101,MATCH($D43,Ateliers!$A$2:$A$101,0)),"À vérifier"))</f>
        <v/>
      </c>
      <c r="J43" s="24">
        <f>IF($H43="","",IFERROR(INDEX(Paramètres!$B$10:$B$30,MATCH($H43,Paramètres!$A$10:$A$30,0)),"À vérifier"))</f>
        <v/>
      </c>
      <c r="K43" s="24">
        <f>IF(OR(NOT(ISNUMBER($I43)),NOT(ISNUMBER($J43))),"",$J43-$I43)</f>
        <v/>
      </c>
      <c r="L43" s="10" t="n"/>
      <c r="M43" s="11" t="n"/>
      <c r="N43" s="26">
        <f>IF(OR($B43="",$C43="",$G43="",$H43=""),"",IF(SUMPRODUCT(($B$2:$B$101=$B43)*($H$2:$H$101=$H43)*($C$2:$C$101&lt;$G43)*($G$2:$G$101&gt;$C43))&gt;1,"Conflit","OK"))</f>
        <v/>
      </c>
      <c r="O43" s="6">
        <f>IF($A43="","",IF(OR($B43="",$C43="",$D43="",$H43="",$M43="",$G43="",$E43="À vérifier"),"Incomplet",IF($N43="Conflit","Conflit",IF($K43&lt;0,"Capacité insuffisante","OK"))))</f>
        <v/>
      </c>
      <c r="P43" s="10" t="n"/>
      <c r="Q43">
        <f>IF(Ateliers!$A$43="","",Ateliers!$A$43)</f>
        <v/>
      </c>
    </row>
    <row r="44" ht="30" customHeight="1">
      <c r="A44" s="11" t="n"/>
      <c r="B44" s="31" t="n"/>
      <c r="C44" s="32" t="n"/>
      <c r="D44" s="11" t="n"/>
      <c r="E44" s="3">
        <f>IF($D44="","",IFERROR(INDEX(Ateliers!$B$2:$B$101,MATCH($D44,Ateliers!$A$2:$A$101,0)),"À vérifier"))</f>
        <v/>
      </c>
      <c r="F44" s="19">
        <f>IF($D44="","",IFERROR(INDEX(Ateliers!$D$2:$D$101,MATCH($D44,Ateliers!$A$2:$A$101,0)),"À vérifier"))</f>
        <v/>
      </c>
      <c r="G44" s="33">
        <f>IF(OR($C44="",NOT(ISNUMBER($F44))),"",IFERROR($C44+$F44/1440,""))</f>
        <v/>
      </c>
      <c r="H44" s="11" t="n"/>
      <c r="I44" s="19">
        <f>IF($D44="","",IFERROR(INDEX(Ateliers!$E$2:$E$101,MATCH($D44,Ateliers!$A$2:$A$101,0)),"À vérifier"))</f>
        <v/>
      </c>
      <c r="J44" s="19">
        <f>IF($H44="","",IFERROR(INDEX(Paramètres!$B$10:$B$30,MATCH($H44,Paramètres!$A$10:$A$30,0)),"À vérifier"))</f>
        <v/>
      </c>
      <c r="K44" s="19">
        <f>IF(OR(NOT(ISNUMBER($I44)),NOT(ISNUMBER($J44))),"",$J44-$I44)</f>
        <v/>
      </c>
      <c r="L44" s="10" t="n"/>
      <c r="M44" s="11" t="n"/>
      <c r="N44" s="21">
        <f>IF(OR($B44="",$C44="",$G44="",$H44=""),"",IF(SUMPRODUCT(($B$2:$B$101=$B44)*($H$2:$H$101=$H44)*($C$2:$C$101&lt;$G44)*($G$2:$G$101&gt;$C44))&gt;1,"Conflit","OK"))</f>
        <v/>
      </c>
      <c r="O44" s="3">
        <f>IF($A44="","",IF(OR($B44="",$C44="",$D44="",$H44="",$M44="",$G44="",$E44="À vérifier"),"Incomplet",IF($N44="Conflit","Conflit",IF($K44&lt;0,"Capacité insuffisante","OK"))))</f>
        <v/>
      </c>
      <c r="P44" s="10" t="n"/>
      <c r="Q44">
        <f>IF(Ateliers!$A$44="","",Ateliers!$A$44)</f>
        <v/>
      </c>
    </row>
    <row r="45" ht="30" customHeight="1">
      <c r="A45" s="11" t="n"/>
      <c r="B45" s="31" t="n"/>
      <c r="C45" s="32" t="n"/>
      <c r="D45" s="11" t="n"/>
      <c r="E45" s="6">
        <f>IF($D45="","",IFERROR(INDEX(Ateliers!$B$2:$B$101,MATCH($D45,Ateliers!$A$2:$A$101,0)),"À vérifier"))</f>
        <v/>
      </c>
      <c r="F45" s="24">
        <f>IF($D45="","",IFERROR(INDEX(Ateliers!$D$2:$D$101,MATCH($D45,Ateliers!$A$2:$A$101,0)),"À vérifier"))</f>
        <v/>
      </c>
      <c r="G45" s="36">
        <f>IF(OR($C45="",NOT(ISNUMBER($F45))),"",IFERROR($C45+$F45/1440,""))</f>
        <v/>
      </c>
      <c r="H45" s="11" t="n"/>
      <c r="I45" s="24">
        <f>IF($D45="","",IFERROR(INDEX(Ateliers!$E$2:$E$101,MATCH($D45,Ateliers!$A$2:$A$101,0)),"À vérifier"))</f>
        <v/>
      </c>
      <c r="J45" s="24">
        <f>IF($H45="","",IFERROR(INDEX(Paramètres!$B$10:$B$30,MATCH($H45,Paramètres!$A$10:$A$30,0)),"À vérifier"))</f>
        <v/>
      </c>
      <c r="K45" s="24">
        <f>IF(OR(NOT(ISNUMBER($I45)),NOT(ISNUMBER($J45))),"",$J45-$I45)</f>
        <v/>
      </c>
      <c r="L45" s="10" t="n"/>
      <c r="M45" s="11" t="n"/>
      <c r="N45" s="26">
        <f>IF(OR($B45="",$C45="",$G45="",$H45=""),"",IF(SUMPRODUCT(($B$2:$B$101=$B45)*($H$2:$H$101=$H45)*($C$2:$C$101&lt;$G45)*($G$2:$G$101&gt;$C45))&gt;1,"Conflit","OK"))</f>
        <v/>
      </c>
      <c r="O45" s="6">
        <f>IF($A45="","",IF(OR($B45="",$C45="",$D45="",$H45="",$M45="",$G45="",$E45="À vérifier"),"Incomplet",IF($N45="Conflit","Conflit",IF($K45&lt;0,"Capacité insuffisante","OK"))))</f>
        <v/>
      </c>
      <c r="P45" s="10" t="n"/>
      <c r="Q45">
        <f>IF(Ateliers!$A$45="","",Ateliers!$A$45)</f>
        <v/>
      </c>
    </row>
    <row r="46" ht="30" customHeight="1">
      <c r="A46" s="11" t="n"/>
      <c r="B46" s="31" t="n"/>
      <c r="C46" s="32" t="n"/>
      <c r="D46" s="11" t="n"/>
      <c r="E46" s="3">
        <f>IF($D46="","",IFERROR(INDEX(Ateliers!$B$2:$B$101,MATCH($D46,Ateliers!$A$2:$A$101,0)),"À vérifier"))</f>
        <v/>
      </c>
      <c r="F46" s="19">
        <f>IF($D46="","",IFERROR(INDEX(Ateliers!$D$2:$D$101,MATCH($D46,Ateliers!$A$2:$A$101,0)),"À vérifier"))</f>
        <v/>
      </c>
      <c r="G46" s="33">
        <f>IF(OR($C46="",NOT(ISNUMBER($F46))),"",IFERROR($C46+$F46/1440,""))</f>
        <v/>
      </c>
      <c r="H46" s="11" t="n"/>
      <c r="I46" s="19">
        <f>IF($D46="","",IFERROR(INDEX(Ateliers!$E$2:$E$101,MATCH($D46,Ateliers!$A$2:$A$101,0)),"À vérifier"))</f>
        <v/>
      </c>
      <c r="J46" s="19">
        <f>IF($H46="","",IFERROR(INDEX(Paramètres!$B$10:$B$30,MATCH($H46,Paramètres!$A$10:$A$30,0)),"À vérifier"))</f>
        <v/>
      </c>
      <c r="K46" s="19">
        <f>IF(OR(NOT(ISNUMBER($I46)),NOT(ISNUMBER($J46))),"",$J46-$I46)</f>
        <v/>
      </c>
      <c r="L46" s="10" t="n"/>
      <c r="M46" s="11" t="n"/>
      <c r="N46" s="21">
        <f>IF(OR($B46="",$C46="",$G46="",$H46=""),"",IF(SUMPRODUCT(($B$2:$B$101=$B46)*($H$2:$H$101=$H46)*($C$2:$C$101&lt;$G46)*($G$2:$G$101&gt;$C46))&gt;1,"Conflit","OK"))</f>
        <v/>
      </c>
      <c r="O46" s="3">
        <f>IF($A46="","",IF(OR($B46="",$C46="",$D46="",$H46="",$M46="",$G46="",$E46="À vérifier"),"Incomplet",IF($N46="Conflit","Conflit",IF($K46&lt;0,"Capacité insuffisante","OK"))))</f>
        <v/>
      </c>
      <c r="P46" s="10" t="n"/>
      <c r="Q46">
        <f>IF(Ateliers!$A$46="","",Ateliers!$A$46)</f>
        <v/>
      </c>
    </row>
    <row r="47" ht="30" customHeight="1">
      <c r="A47" s="11" t="n"/>
      <c r="B47" s="31" t="n"/>
      <c r="C47" s="32" t="n"/>
      <c r="D47" s="11" t="n"/>
      <c r="E47" s="6">
        <f>IF($D47="","",IFERROR(INDEX(Ateliers!$B$2:$B$101,MATCH($D47,Ateliers!$A$2:$A$101,0)),"À vérifier"))</f>
        <v/>
      </c>
      <c r="F47" s="24">
        <f>IF($D47="","",IFERROR(INDEX(Ateliers!$D$2:$D$101,MATCH($D47,Ateliers!$A$2:$A$101,0)),"À vérifier"))</f>
        <v/>
      </c>
      <c r="G47" s="36">
        <f>IF(OR($C47="",NOT(ISNUMBER($F47))),"",IFERROR($C47+$F47/1440,""))</f>
        <v/>
      </c>
      <c r="H47" s="11" t="n"/>
      <c r="I47" s="24">
        <f>IF($D47="","",IFERROR(INDEX(Ateliers!$E$2:$E$101,MATCH($D47,Ateliers!$A$2:$A$101,0)),"À vérifier"))</f>
        <v/>
      </c>
      <c r="J47" s="24">
        <f>IF($H47="","",IFERROR(INDEX(Paramètres!$B$10:$B$30,MATCH($H47,Paramètres!$A$10:$A$30,0)),"À vérifier"))</f>
        <v/>
      </c>
      <c r="K47" s="24">
        <f>IF(OR(NOT(ISNUMBER($I47)),NOT(ISNUMBER($J47))),"",$J47-$I47)</f>
        <v/>
      </c>
      <c r="L47" s="10" t="n"/>
      <c r="M47" s="11" t="n"/>
      <c r="N47" s="26">
        <f>IF(OR($B47="",$C47="",$G47="",$H47=""),"",IF(SUMPRODUCT(($B$2:$B$101=$B47)*($H$2:$H$101=$H47)*($C$2:$C$101&lt;$G47)*($G$2:$G$101&gt;$C47))&gt;1,"Conflit","OK"))</f>
        <v/>
      </c>
      <c r="O47" s="6">
        <f>IF($A47="","",IF(OR($B47="",$C47="",$D47="",$H47="",$M47="",$G47="",$E47="À vérifier"),"Incomplet",IF($N47="Conflit","Conflit",IF($K47&lt;0,"Capacité insuffisante","OK"))))</f>
        <v/>
      </c>
      <c r="P47" s="10" t="n"/>
      <c r="Q47">
        <f>IF(Ateliers!$A$47="","",Ateliers!$A$47)</f>
        <v/>
      </c>
    </row>
    <row r="48" ht="30" customHeight="1">
      <c r="A48" s="11" t="n"/>
      <c r="B48" s="31" t="n"/>
      <c r="C48" s="32" t="n"/>
      <c r="D48" s="11" t="n"/>
      <c r="E48" s="3">
        <f>IF($D48="","",IFERROR(INDEX(Ateliers!$B$2:$B$101,MATCH($D48,Ateliers!$A$2:$A$101,0)),"À vérifier"))</f>
        <v/>
      </c>
      <c r="F48" s="19">
        <f>IF($D48="","",IFERROR(INDEX(Ateliers!$D$2:$D$101,MATCH($D48,Ateliers!$A$2:$A$101,0)),"À vérifier"))</f>
        <v/>
      </c>
      <c r="G48" s="33">
        <f>IF(OR($C48="",NOT(ISNUMBER($F48))),"",IFERROR($C48+$F48/1440,""))</f>
        <v/>
      </c>
      <c r="H48" s="11" t="n"/>
      <c r="I48" s="19">
        <f>IF($D48="","",IFERROR(INDEX(Ateliers!$E$2:$E$101,MATCH($D48,Ateliers!$A$2:$A$101,0)),"À vérifier"))</f>
        <v/>
      </c>
      <c r="J48" s="19">
        <f>IF($H48="","",IFERROR(INDEX(Paramètres!$B$10:$B$30,MATCH($H48,Paramètres!$A$10:$A$30,0)),"À vérifier"))</f>
        <v/>
      </c>
      <c r="K48" s="19">
        <f>IF(OR(NOT(ISNUMBER($I48)),NOT(ISNUMBER($J48))),"",$J48-$I48)</f>
        <v/>
      </c>
      <c r="L48" s="10" t="n"/>
      <c r="M48" s="11" t="n"/>
      <c r="N48" s="21">
        <f>IF(OR($B48="",$C48="",$G48="",$H48=""),"",IF(SUMPRODUCT(($B$2:$B$101=$B48)*($H$2:$H$101=$H48)*($C$2:$C$101&lt;$G48)*($G$2:$G$101&gt;$C48))&gt;1,"Conflit","OK"))</f>
        <v/>
      </c>
      <c r="O48" s="3">
        <f>IF($A48="","",IF(OR($B48="",$C48="",$D48="",$H48="",$M48="",$G48="",$E48="À vérifier"),"Incomplet",IF($N48="Conflit","Conflit",IF($K48&lt;0,"Capacité insuffisante","OK"))))</f>
        <v/>
      </c>
      <c r="P48" s="10" t="n"/>
      <c r="Q48">
        <f>IF(Ateliers!$A$48="","",Ateliers!$A$48)</f>
        <v/>
      </c>
    </row>
    <row r="49" ht="30" customHeight="1">
      <c r="A49" s="11" t="n"/>
      <c r="B49" s="31" t="n"/>
      <c r="C49" s="32" t="n"/>
      <c r="D49" s="11" t="n"/>
      <c r="E49" s="6">
        <f>IF($D49="","",IFERROR(INDEX(Ateliers!$B$2:$B$101,MATCH($D49,Ateliers!$A$2:$A$101,0)),"À vérifier"))</f>
        <v/>
      </c>
      <c r="F49" s="24">
        <f>IF($D49="","",IFERROR(INDEX(Ateliers!$D$2:$D$101,MATCH($D49,Ateliers!$A$2:$A$101,0)),"À vérifier"))</f>
        <v/>
      </c>
      <c r="G49" s="36">
        <f>IF(OR($C49="",NOT(ISNUMBER($F49))),"",IFERROR($C49+$F49/1440,""))</f>
        <v/>
      </c>
      <c r="H49" s="11" t="n"/>
      <c r="I49" s="24">
        <f>IF($D49="","",IFERROR(INDEX(Ateliers!$E$2:$E$101,MATCH($D49,Ateliers!$A$2:$A$101,0)),"À vérifier"))</f>
        <v/>
      </c>
      <c r="J49" s="24">
        <f>IF($H49="","",IFERROR(INDEX(Paramètres!$B$10:$B$30,MATCH($H49,Paramètres!$A$10:$A$30,0)),"À vérifier"))</f>
        <v/>
      </c>
      <c r="K49" s="24">
        <f>IF(OR(NOT(ISNUMBER($I49)),NOT(ISNUMBER($J49))),"",$J49-$I49)</f>
        <v/>
      </c>
      <c r="L49" s="10" t="n"/>
      <c r="M49" s="11" t="n"/>
      <c r="N49" s="26">
        <f>IF(OR($B49="",$C49="",$G49="",$H49=""),"",IF(SUMPRODUCT(($B$2:$B$101=$B49)*($H$2:$H$101=$H49)*($C$2:$C$101&lt;$G49)*($G$2:$G$101&gt;$C49))&gt;1,"Conflit","OK"))</f>
        <v/>
      </c>
      <c r="O49" s="6">
        <f>IF($A49="","",IF(OR($B49="",$C49="",$D49="",$H49="",$M49="",$G49="",$E49="À vérifier"),"Incomplet",IF($N49="Conflit","Conflit",IF($K49&lt;0,"Capacité insuffisante","OK"))))</f>
        <v/>
      </c>
      <c r="P49" s="10" t="n"/>
      <c r="Q49">
        <f>IF(Ateliers!$A$49="","",Ateliers!$A$49)</f>
        <v/>
      </c>
    </row>
    <row r="50" ht="30" customHeight="1">
      <c r="A50" s="11" t="n"/>
      <c r="B50" s="31" t="n"/>
      <c r="C50" s="32" t="n"/>
      <c r="D50" s="11" t="n"/>
      <c r="E50" s="3">
        <f>IF($D50="","",IFERROR(INDEX(Ateliers!$B$2:$B$101,MATCH($D50,Ateliers!$A$2:$A$101,0)),"À vérifier"))</f>
        <v/>
      </c>
      <c r="F50" s="19">
        <f>IF($D50="","",IFERROR(INDEX(Ateliers!$D$2:$D$101,MATCH($D50,Ateliers!$A$2:$A$101,0)),"À vérifier"))</f>
        <v/>
      </c>
      <c r="G50" s="33">
        <f>IF(OR($C50="",NOT(ISNUMBER($F50))),"",IFERROR($C50+$F50/1440,""))</f>
        <v/>
      </c>
      <c r="H50" s="11" t="n"/>
      <c r="I50" s="19">
        <f>IF($D50="","",IFERROR(INDEX(Ateliers!$E$2:$E$101,MATCH($D50,Ateliers!$A$2:$A$101,0)),"À vérifier"))</f>
        <v/>
      </c>
      <c r="J50" s="19">
        <f>IF($H50="","",IFERROR(INDEX(Paramètres!$B$10:$B$30,MATCH($H50,Paramètres!$A$10:$A$30,0)),"À vérifier"))</f>
        <v/>
      </c>
      <c r="K50" s="19">
        <f>IF(OR(NOT(ISNUMBER($I50)),NOT(ISNUMBER($J50))),"",$J50-$I50)</f>
        <v/>
      </c>
      <c r="L50" s="10" t="n"/>
      <c r="M50" s="11" t="n"/>
      <c r="N50" s="21">
        <f>IF(OR($B50="",$C50="",$G50="",$H50=""),"",IF(SUMPRODUCT(($B$2:$B$101=$B50)*($H$2:$H$101=$H50)*($C$2:$C$101&lt;$G50)*($G$2:$G$101&gt;$C50))&gt;1,"Conflit","OK"))</f>
        <v/>
      </c>
      <c r="O50" s="3">
        <f>IF($A50="","",IF(OR($B50="",$C50="",$D50="",$H50="",$M50="",$G50="",$E50="À vérifier"),"Incomplet",IF($N50="Conflit","Conflit",IF($K50&lt;0,"Capacité insuffisante","OK"))))</f>
        <v/>
      </c>
      <c r="P50" s="10" t="n"/>
      <c r="Q50">
        <f>IF(Ateliers!$A$50="","",Ateliers!$A$50)</f>
        <v/>
      </c>
    </row>
    <row r="51" ht="30" customHeight="1">
      <c r="A51" s="11" t="n"/>
      <c r="B51" s="31" t="n"/>
      <c r="C51" s="32" t="n"/>
      <c r="D51" s="11" t="n"/>
      <c r="E51" s="6">
        <f>IF($D51="","",IFERROR(INDEX(Ateliers!$B$2:$B$101,MATCH($D51,Ateliers!$A$2:$A$101,0)),"À vérifier"))</f>
        <v/>
      </c>
      <c r="F51" s="24">
        <f>IF($D51="","",IFERROR(INDEX(Ateliers!$D$2:$D$101,MATCH($D51,Ateliers!$A$2:$A$101,0)),"À vérifier"))</f>
        <v/>
      </c>
      <c r="G51" s="36">
        <f>IF(OR($C51="",NOT(ISNUMBER($F51))),"",IFERROR($C51+$F51/1440,""))</f>
        <v/>
      </c>
      <c r="H51" s="11" t="n"/>
      <c r="I51" s="24">
        <f>IF($D51="","",IFERROR(INDEX(Ateliers!$E$2:$E$101,MATCH($D51,Ateliers!$A$2:$A$101,0)),"À vérifier"))</f>
        <v/>
      </c>
      <c r="J51" s="24">
        <f>IF($H51="","",IFERROR(INDEX(Paramètres!$B$10:$B$30,MATCH($H51,Paramètres!$A$10:$A$30,0)),"À vérifier"))</f>
        <v/>
      </c>
      <c r="K51" s="24">
        <f>IF(OR(NOT(ISNUMBER($I51)),NOT(ISNUMBER($J51))),"",$J51-$I51)</f>
        <v/>
      </c>
      <c r="L51" s="10" t="n"/>
      <c r="M51" s="11" t="n"/>
      <c r="N51" s="26">
        <f>IF(OR($B51="",$C51="",$G51="",$H51=""),"",IF(SUMPRODUCT(($B$2:$B$101=$B51)*($H$2:$H$101=$H51)*($C$2:$C$101&lt;$G51)*($G$2:$G$101&gt;$C51))&gt;1,"Conflit","OK"))</f>
        <v/>
      </c>
      <c r="O51" s="6">
        <f>IF($A51="","",IF(OR($B51="",$C51="",$D51="",$H51="",$M51="",$G51="",$E51="À vérifier"),"Incomplet",IF($N51="Conflit","Conflit",IF($K51&lt;0,"Capacité insuffisante","OK"))))</f>
        <v/>
      </c>
      <c r="P51" s="10" t="n"/>
      <c r="Q51">
        <f>IF(Ateliers!$A$51="","",Ateliers!$A$51)</f>
        <v/>
      </c>
    </row>
    <row r="52" ht="30" customHeight="1">
      <c r="A52" s="11" t="n"/>
      <c r="B52" s="31" t="n"/>
      <c r="C52" s="32" t="n"/>
      <c r="D52" s="11" t="n"/>
      <c r="E52" s="3">
        <f>IF($D52="","",IFERROR(INDEX(Ateliers!$B$2:$B$101,MATCH($D52,Ateliers!$A$2:$A$101,0)),"À vérifier"))</f>
        <v/>
      </c>
      <c r="F52" s="19">
        <f>IF($D52="","",IFERROR(INDEX(Ateliers!$D$2:$D$101,MATCH($D52,Ateliers!$A$2:$A$101,0)),"À vérifier"))</f>
        <v/>
      </c>
      <c r="G52" s="33">
        <f>IF(OR($C52="",NOT(ISNUMBER($F52))),"",IFERROR($C52+$F52/1440,""))</f>
        <v/>
      </c>
      <c r="H52" s="11" t="n"/>
      <c r="I52" s="19">
        <f>IF($D52="","",IFERROR(INDEX(Ateliers!$E$2:$E$101,MATCH($D52,Ateliers!$A$2:$A$101,0)),"À vérifier"))</f>
        <v/>
      </c>
      <c r="J52" s="19">
        <f>IF($H52="","",IFERROR(INDEX(Paramètres!$B$10:$B$30,MATCH($H52,Paramètres!$A$10:$A$30,0)),"À vérifier"))</f>
        <v/>
      </c>
      <c r="K52" s="19">
        <f>IF(OR(NOT(ISNUMBER($I52)),NOT(ISNUMBER($J52))),"",$J52-$I52)</f>
        <v/>
      </c>
      <c r="L52" s="10" t="n"/>
      <c r="M52" s="11" t="n"/>
      <c r="N52" s="21">
        <f>IF(OR($B52="",$C52="",$G52="",$H52=""),"",IF(SUMPRODUCT(($B$2:$B$101=$B52)*($H$2:$H$101=$H52)*($C$2:$C$101&lt;$G52)*($G$2:$G$101&gt;$C52))&gt;1,"Conflit","OK"))</f>
        <v/>
      </c>
      <c r="O52" s="3">
        <f>IF($A52="","",IF(OR($B52="",$C52="",$D52="",$H52="",$M52="",$G52="",$E52="À vérifier"),"Incomplet",IF($N52="Conflit","Conflit",IF($K52&lt;0,"Capacité insuffisante","OK"))))</f>
        <v/>
      </c>
      <c r="P52" s="10" t="n"/>
      <c r="Q52">
        <f>IF(Ateliers!$A$52="","",Ateliers!$A$52)</f>
        <v/>
      </c>
    </row>
    <row r="53" ht="30" customHeight="1">
      <c r="A53" s="11" t="n"/>
      <c r="B53" s="31" t="n"/>
      <c r="C53" s="32" t="n"/>
      <c r="D53" s="11" t="n"/>
      <c r="E53" s="6">
        <f>IF($D53="","",IFERROR(INDEX(Ateliers!$B$2:$B$101,MATCH($D53,Ateliers!$A$2:$A$101,0)),"À vérifier"))</f>
        <v/>
      </c>
      <c r="F53" s="24">
        <f>IF($D53="","",IFERROR(INDEX(Ateliers!$D$2:$D$101,MATCH($D53,Ateliers!$A$2:$A$101,0)),"À vérifier"))</f>
        <v/>
      </c>
      <c r="G53" s="36">
        <f>IF(OR($C53="",NOT(ISNUMBER($F53))),"",IFERROR($C53+$F53/1440,""))</f>
        <v/>
      </c>
      <c r="H53" s="11" t="n"/>
      <c r="I53" s="24">
        <f>IF($D53="","",IFERROR(INDEX(Ateliers!$E$2:$E$101,MATCH($D53,Ateliers!$A$2:$A$101,0)),"À vérifier"))</f>
        <v/>
      </c>
      <c r="J53" s="24">
        <f>IF($H53="","",IFERROR(INDEX(Paramètres!$B$10:$B$30,MATCH($H53,Paramètres!$A$10:$A$30,0)),"À vérifier"))</f>
        <v/>
      </c>
      <c r="K53" s="24">
        <f>IF(OR(NOT(ISNUMBER($I53)),NOT(ISNUMBER($J53))),"",$J53-$I53)</f>
        <v/>
      </c>
      <c r="L53" s="10" t="n"/>
      <c r="M53" s="11" t="n"/>
      <c r="N53" s="26">
        <f>IF(OR($B53="",$C53="",$G53="",$H53=""),"",IF(SUMPRODUCT(($B$2:$B$101=$B53)*($H$2:$H$101=$H53)*($C$2:$C$101&lt;$G53)*($G$2:$G$101&gt;$C53))&gt;1,"Conflit","OK"))</f>
        <v/>
      </c>
      <c r="O53" s="6">
        <f>IF($A53="","",IF(OR($B53="",$C53="",$D53="",$H53="",$M53="",$G53="",$E53="À vérifier"),"Incomplet",IF($N53="Conflit","Conflit",IF($K53&lt;0,"Capacité insuffisante","OK"))))</f>
        <v/>
      </c>
      <c r="P53" s="10" t="n"/>
      <c r="Q53">
        <f>IF(Ateliers!$A$53="","",Ateliers!$A$53)</f>
        <v/>
      </c>
    </row>
    <row r="54" ht="30" customHeight="1">
      <c r="A54" s="11" t="n"/>
      <c r="B54" s="31" t="n"/>
      <c r="C54" s="32" t="n"/>
      <c r="D54" s="11" t="n"/>
      <c r="E54" s="3">
        <f>IF($D54="","",IFERROR(INDEX(Ateliers!$B$2:$B$101,MATCH($D54,Ateliers!$A$2:$A$101,0)),"À vérifier"))</f>
        <v/>
      </c>
      <c r="F54" s="19">
        <f>IF($D54="","",IFERROR(INDEX(Ateliers!$D$2:$D$101,MATCH($D54,Ateliers!$A$2:$A$101,0)),"À vérifier"))</f>
        <v/>
      </c>
      <c r="G54" s="33">
        <f>IF(OR($C54="",NOT(ISNUMBER($F54))),"",IFERROR($C54+$F54/1440,""))</f>
        <v/>
      </c>
      <c r="H54" s="11" t="n"/>
      <c r="I54" s="19">
        <f>IF($D54="","",IFERROR(INDEX(Ateliers!$E$2:$E$101,MATCH($D54,Ateliers!$A$2:$A$101,0)),"À vérifier"))</f>
        <v/>
      </c>
      <c r="J54" s="19">
        <f>IF($H54="","",IFERROR(INDEX(Paramètres!$B$10:$B$30,MATCH($H54,Paramètres!$A$10:$A$30,0)),"À vérifier"))</f>
        <v/>
      </c>
      <c r="K54" s="19">
        <f>IF(OR(NOT(ISNUMBER($I54)),NOT(ISNUMBER($J54))),"",$J54-$I54)</f>
        <v/>
      </c>
      <c r="L54" s="10" t="n"/>
      <c r="M54" s="11" t="n"/>
      <c r="N54" s="21">
        <f>IF(OR($B54="",$C54="",$G54="",$H54=""),"",IF(SUMPRODUCT(($B$2:$B$101=$B54)*($H$2:$H$101=$H54)*($C$2:$C$101&lt;$G54)*($G$2:$G$101&gt;$C54))&gt;1,"Conflit","OK"))</f>
        <v/>
      </c>
      <c r="O54" s="3">
        <f>IF($A54="","",IF(OR($B54="",$C54="",$D54="",$H54="",$M54="",$G54="",$E54="À vérifier"),"Incomplet",IF($N54="Conflit","Conflit",IF($K54&lt;0,"Capacité insuffisante","OK"))))</f>
        <v/>
      </c>
      <c r="P54" s="10" t="n"/>
      <c r="Q54">
        <f>IF(Ateliers!$A$54="","",Ateliers!$A$54)</f>
        <v/>
      </c>
    </row>
    <row r="55" ht="30" customHeight="1">
      <c r="A55" s="11" t="n"/>
      <c r="B55" s="31" t="n"/>
      <c r="C55" s="32" t="n"/>
      <c r="D55" s="11" t="n"/>
      <c r="E55" s="6">
        <f>IF($D55="","",IFERROR(INDEX(Ateliers!$B$2:$B$101,MATCH($D55,Ateliers!$A$2:$A$101,0)),"À vérifier"))</f>
        <v/>
      </c>
      <c r="F55" s="24">
        <f>IF($D55="","",IFERROR(INDEX(Ateliers!$D$2:$D$101,MATCH($D55,Ateliers!$A$2:$A$101,0)),"À vérifier"))</f>
        <v/>
      </c>
      <c r="G55" s="36">
        <f>IF(OR($C55="",NOT(ISNUMBER($F55))),"",IFERROR($C55+$F55/1440,""))</f>
        <v/>
      </c>
      <c r="H55" s="11" t="n"/>
      <c r="I55" s="24">
        <f>IF($D55="","",IFERROR(INDEX(Ateliers!$E$2:$E$101,MATCH($D55,Ateliers!$A$2:$A$101,0)),"À vérifier"))</f>
        <v/>
      </c>
      <c r="J55" s="24">
        <f>IF($H55="","",IFERROR(INDEX(Paramètres!$B$10:$B$30,MATCH($H55,Paramètres!$A$10:$A$30,0)),"À vérifier"))</f>
        <v/>
      </c>
      <c r="K55" s="24">
        <f>IF(OR(NOT(ISNUMBER($I55)),NOT(ISNUMBER($J55))),"",$J55-$I55)</f>
        <v/>
      </c>
      <c r="L55" s="10" t="n"/>
      <c r="M55" s="11" t="n"/>
      <c r="N55" s="26">
        <f>IF(OR($B55="",$C55="",$G55="",$H55=""),"",IF(SUMPRODUCT(($B$2:$B$101=$B55)*($H$2:$H$101=$H55)*($C$2:$C$101&lt;$G55)*($G$2:$G$101&gt;$C55))&gt;1,"Conflit","OK"))</f>
        <v/>
      </c>
      <c r="O55" s="6">
        <f>IF($A55="","",IF(OR($B55="",$C55="",$D55="",$H55="",$M55="",$G55="",$E55="À vérifier"),"Incomplet",IF($N55="Conflit","Conflit",IF($K55&lt;0,"Capacité insuffisante","OK"))))</f>
        <v/>
      </c>
      <c r="P55" s="10" t="n"/>
      <c r="Q55">
        <f>IF(Ateliers!$A$55="","",Ateliers!$A$55)</f>
        <v/>
      </c>
    </row>
    <row r="56" ht="30" customHeight="1">
      <c r="A56" s="11" t="n"/>
      <c r="B56" s="31" t="n"/>
      <c r="C56" s="32" t="n"/>
      <c r="D56" s="11" t="n"/>
      <c r="E56" s="3">
        <f>IF($D56="","",IFERROR(INDEX(Ateliers!$B$2:$B$101,MATCH($D56,Ateliers!$A$2:$A$101,0)),"À vérifier"))</f>
        <v/>
      </c>
      <c r="F56" s="19">
        <f>IF($D56="","",IFERROR(INDEX(Ateliers!$D$2:$D$101,MATCH($D56,Ateliers!$A$2:$A$101,0)),"À vérifier"))</f>
        <v/>
      </c>
      <c r="G56" s="33">
        <f>IF(OR($C56="",NOT(ISNUMBER($F56))),"",IFERROR($C56+$F56/1440,""))</f>
        <v/>
      </c>
      <c r="H56" s="11" t="n"/>
      <c r="I56" s="19">
        <f>IF($D56="","",IFERROR(INDEX(Ateliers!$E$2:$E$101,MATCH($D56,Ateliers!$A$2:$A$101,0)),"À vérifier"))</f>
        <v/>
      </c>
      <c r="J56" s="19">
        <f>IF($H56="","",IFERROR(INDEX(Paramètres!$B$10:$B$30,MATCH($H56,Paramètres!$A$10:$A$30,0)),"À vérifier"))</f>
        <v/>
      </c>
      <c r="K56" s="19">
        <f>IF(OR(NOT(ISNUMBER($I56)),NOT(ISNUMBER($J56))),"",$J56-$I56)</f>
        <v/>
      </c>
      <c r="L56" s="10" t="n"/>
      <c r="M56" s="11" t="n"/>
      <c r="N56" s="21">
        <f>IF(OR($B56="",$C56="",$G56="",$H56=""),"",IF(SUMPRODUCT(($B$2:$B$101=$B56)*($H$2:$H$101=$H56)*($C$2:$C$101&lt;$G56)*($G$2:$G$101&gt;$C56))&gt;1,"Conflit","OK"))</f>
        <v/>
      </c>
      <c r="O56" s="3">
        <f>IF($A56="","",IF(OR($B56="",$C56="",$D56="",$H56="",$M56="",$G56="",$E56="À vérifier"),"Incomplet",IF($N56="Conflit","Conflit",IF($K56&lt;0,"Capacité insuffisante","OK"))))</f>
        <v/>
      </c>
      <c r="P56" s="10" t="n"/>
      <c r="Q56">
        <f>IF(Ateliers!$A$56="","",Ateliers!$A$56)</f>
        <v/>
      </c>
    </row>
    <row r="57" ht="30" customHeight="1">
      <c r="A57" s="11" t="n"/>
      <c r="B57" s="31" t="n"/>
      <c r="C57" s="32" t="n"/>
      <c r="D57" s="11" t="n"/>
      <c r="E57" s="6">
        <f>IF($D57="","",IFERROR(INDEX(Ateliers!$B$2:$B$101,MATCH($D57,Ateliers!$A$2:$A$101,0)),"À vérifier"))</f>
        <v/>
      </c>
      <c r="F57" s="24">
        <f>IF($D57="","",IFERROR(INDEX(Ateliers!$D$2:$D$101,MATCH($D57,Ateliers!$A$2:$A$101,0)),"À vérifier"))</f>
        <v/>
      </c>
      <c r="G57" s="36">
        <f>IF(OR($C57="",NOT(ISNUMBER($F57))),"",IFERROR($C57+$F57/1440,""))</f>
        <v/>
      </c>
      <c r="H57" s="11" t="n"/>
      <c r="I57" s="24">
        <f>IF($D57="","",IFERROR(INDEX(Ateliers!$E$2:$E$101,MATCH($D57,Ateliers!$A$2:$A$101,0)),"À vérifier"))</f>
        <v/>
      </c>
      <c r="J57" s="24">
        <f>IF($H57="","",IFERROR(INDEX(Paramètres!$B$10:$B$30,MATCH($H57,Paramètres!$A$10:$A$30,0)),"À vérifier"))</f>
        <v/>
      </c>
      <c r="K57" s="24">
        <f>IF(OR(NOT(ISNUMBER($I57)),NOT(ISNUMBER($J57))),"",$J57-$I57)</f>
        <v/>
      </c>
      <c r="L57" s="10" t="n"/>
      <c r="M57" s="11" t="n"/>
      <c r="N57" s="26">
        <f>IF(OR($B57="",$C57="",$G57="",$H57=""),"",IF(SUMPRODUCT(($B$2:$B$101=$B57)*($H$2:$H$101=$H57)*($C$2:$C$101&lt;$G57)*($G$2:$G$101&gt;$C57))&gt;1,"Conflit","OK"))</f>
        <v/>
      </c>
      <c r="O57" s="6">
        <f>IF($A57="","",IF(OR($B57="",$C57="",$D57="",$H57="",$M57="",$G57="",$E57="À vérifier"),"Incomplet",IF($N57="Conflit","Conflit",IF($K57&lt;0,"Capacité insuffisante","OK"))))</f>
        <v/>
      </c>
      <c r="P57" s="10" t="n"/>
      <c r="Q57">
        <f>IF(Ateliers!$A$57="","",Ateliers!$A$57)</f>
        <v/>
      </c>
    </row>
    <row r="58" ht="30" customHeight="1">
      <c r="A58" s="11" t="n"/>
      <c r="B58" s="31" t="n"/>
      <c r="C58" s="32" t="n"/>
      <c r="D58" s="11" t="n"/>
      <c r="E58" s="3">
        <f>IF($D58="","",IFERROR(INDEX(Ateliers!$B$2:$B$101,MATCH($D58,Ateliers!$A$2:$A$101,0)),"À vérifier"))</f>
        <v/>
      </c>
      <c r="F58" s="19">
        <f>IF($D58="","",IFERROR(INDEX(Ateliers!$D$2:$D$101,MATCH($D58,Ateliers!$A$2:$A$101,0)),"À vérifier"))</f>
        <v/>
      </c>
      <c r="G58" s="33">
        <f>IF(OR($C58="",NOT(ISNUMBER($F58))),"",IFERROR($C58+$F58/1440,""))</f>
        <v/>
      </c>
      <c r="H58" s="11" t="n"/>
      <c r="I58" s="19">
        <f>IF($D58="","",IFERROR(INDEX(Ateliers!$E$2:$E$101,MATCH($D58,Ateliers!$A$2:$A$101,0)),"À vérifier"))</f>
        <v/>
      </c>
      <c r="J58" s="19">
        <f>IF($H58="","",IFERROR(INDEX(Paramètres!$B$10:$B$30,MATCH($H58,Paramètres!$A$10:$A$30,0)),"À vérifier"))</f>
        <v/>
      </c>
      <c r="K58" s="19">
        <f>IF(OR(NOT(ISNUMBER($I58)),NOT(ISNUMBER($J58))),"",$J58-$I58)</f>
        <v/>
      </c>
      <c r="L58" s="10" t="n"/>
      <c r="M58" s="11" t="n"/>
      <c r="N58" s="21">
        <f>IF(OR($B58="",$C58="",$G58="",$H58=""),"",IF(SUMPRODUCT(($B$2:$B$101=$B58)*($H$2:$H$101=$H58)*($C$2:$C$101&lt;$G58)*($G$2:$G$101&gt;$C58))&gt;1,"Conflit","OK"))</f>
        <v/>
      </c>
      <c r="O58" s="3">
        <f>IF($A58="","",IF(OR($B58="",$C58="",$D58="",$H58="",$M58="",$G58="",$E58="À vérifier"),"Incomplet",IF($N58="Conflit","Conflit",IF($K58&lt;0,"Capacité insuffisante","OK"))))</f>
        <v/>
      </c>
      <c r="P58" s="10" t="n"/>
      <c r="Q58">
        <f>IF(Ateliers!$A$58="","",Ateliers!$A$58)</f>
        <v/>
      </c>
    </row>
    <row r="59" ht="30" customHeight="1">
      <c r="A59" s="11" t="n"/>
      <c r="B59" s="31" t="n"/>
      <c r="C59" s="32" t="n"/>
      <c r="D59" s="11" t="n"/>
      <c r="E59" s="6">
        <f>IF($D59="","",IFERROR(INDEX(Ateliers!$B$2:$B$101,MATCH($D59,Ateliers!$A$2:$A$101,0)),"À vérifier"))</f>
        <v/>
      </c>
      <c r="F59" s="24">
        <f>IF($D59="","",IFERROR(INDEX(Ateliers!$D$2:$D$101,MATCH($D59,Ateliers!$A$2:$A$101,0)),"À vérifier"))</f>
        <v/>
      </c>
      <c r="G59" s="36">
        <f>IF(OR($C59="",NOT(ISNUMBER($F59))),"",IFERROR($C59+$F59/1440,""))</f>
        <v/>
      </c>
      <c r="H59" s="11" t="n"/>
      <c r="I59" s="24">
        <f>IF($D59="","",IFERROR(INDEX(Ateliers!$E$2:$E$101,MATCH($D59,Ateliers!$A$2:$A$101,0)),"À vérifier"))</f>
        <v/>
      </c>
      <c r="J59" s="24">
        <f>IF($H59="","",IFERROR(INDEX(Paramètres!$B$10:$B$30,MATCH($H59,Paramètres!$A$10:$A$30,0)),"À vérifier"))</f>
        <v/>
      </c>
      <c r="K59" s="24">
        <f>IF(OR(NOT(ISNUMBER($I59)),NOT(ISNUMBER($J59))),"",$J59-$I59)</f>
        <v/>
      </c>
      <c r="L59" s="10" t="n"/>
      <c r="M59" s="11" t="n"/>
      <c r="N59" s="26">
        <f>IF(OR($B59="",$C59="",$G59="",$H59=""),"",IF(SUMPRODUCT(($B$2:$B$101=$B59)*($H$2:$H$101=$H59)*($C$2:$C$101&lt;$G59)*($G$2:$G$101&gt;$C59))&gt;1,"Conflit","OK"))</f>
        <v/>
      </c>
      <c r="O59" s="6">
        <f>IF($A59="","",IF(OR($B59="",$C59="",$D59="",$H59="",$M59="",$G59="",$E59="À vérifier"),"Incomplet",IF($N59="Conflit","Conflit",IF($K59&lt;0,"Capacité insuffisante","OK"))))</f>
        <v/>
      </c>
      <c r="P59" s="10" t="n"/>
      <c r="Q59">
        <f>IF(Ateliers!$A$59="","",Ateliers!$A$59)</f>
        <v/>
      </c>
    </row>
    <row r="60" ht="30" customHeight="1">
      <c r="A60" s="11" t="n"/>
      <c r="B60" s="31" t="n"/>
      <c r="C60" s="32" t="n"/>
      <c r="D60" s="11" t="n"/>
      <c r="E60" s="3">
        <f>IF($D60="","",IFERROR(INDEX(Ateliers!$B$2:$B$101,MATCH($D60,Ateliers!$A$2:$A$101,0)),"À vérifier"))</f>
        <v/>
      </c>
      <c r="F60" s="19">
        <f>IF($D60="","",IFERROR(INDEX(Ateliers!$D$2:$D$101,MATCH($D60,Ateliers!$A$2:$A$101,0)),"À vérifier"))</f>
        <v/>
      </c>
      <c r="G60" s="33">
        <f>IF(OR($C60="",NOT(ISNUMBER($F60))),"",IFERROR($C60+$F60/1440,""))</f>
        <v/>
      </c>
      <c r="H60" s="11" t="n"/>
      <c r="I60" s="19">
        <f>IF($D60="","",IFERROR(INDEX(Ateliers!$E$2:$E$101,MATCH($D60,Ateliers!$A$2:$A$101,0)),"À vérifier"))</f>
        <v/>
      </c>
      <c r="J60" s="19">
        <f>IF($H60="","",IFERROR(INDEX(Paramètres!$B$10:$B$30,MATCH($H60,Paramètres!$A$10:$A$30,0)),"À vérifier"))</f>
        <v/>
      </c>
      <c r="K60" s="19">
        <f>IF(OR(NOT(ISNUMBER($I60)),NOT(ISNUMBER($J60))),"",$J60-$I60)</f>
        <v/>
      </c>
      <c r="L60" s="10" t="n"/>
      <c r="M60" s="11" t="n"/>
      <c r="N60" s="21">
        <f>IF(OR($B60="",$C60="",$G60="",$H60=""),"",IF(SUMPRODUCT(($B$2:$B$101=$B60)*($H$2:$H$101=$H60)*($C$2:$C$101&lt;$G60)*($G$2:$G$101&gt;$C60))&gt;1,"Conflit","OK"))</f>
        <v/>
      </c>
      <c r="O60" s="3">
        <f>IF($A60="","",IF(OR($B60="",$C60="",$D60="",$H60="",$M60="",$G60="",$E60="À vérifier"),"Incomplet",IF($N60="Conflit","Conflit",IF($K60&lt;0,"Capacité insuffisante","OK"))))</f>
        <v/>
      </c>
      <c r="P60" s="10" t="n"/>
      <c r="Q60">
        <f>IF(Ateliers!$A$60="","",Ateliers!$A$60)</f>
        <v/>
      </c>
    </row>
    <row r="61" ht="30" customHeight="1">
      <c r="A61" s="11" t="n"/>
      <c r="B61" s="31" t="n"/>
      <c r="C61" s="32" t="n"/>
      <c r="D61" s="11" t="n"/>
      <c r="E61" s="6">
        <f>IF($D61="","",IFERROR(INDEX(Ateliers!$B$2:$B$101,MATCH($D61,Ateliers!$A$2:$A$101,0)),"À vérifier"))</f>
        <v/>
      </c>
      <c r="F61" s="24">
        <f>IF($D61="","",IFERROR(INDEX(Ateliers!$D$2:$D$101,MATCH($D61,Ateliers!$A$2:$A$101,0)),"À vérifier"))</f>
        <v/>
      </c>
      <c r="G61" s="36">
        <f>IF(OR($C61="",NOT(ISNUMBER($F61))),"",IFERROR($C61+$F61/1440,""))</f>
        <v/>
      </c>
      <c r="H61" s="11" t="n"/>
      <c r="I61" s="24">
        <f>IF($D61="","",IFERROR(INDEX(Ateliers!$E$2:$E$101,MATCH($D61,Ateliers!$A$2:$A$101,0)),"À vérifier"))</f>
        <v/>
      </c>
      <c r="J61" s="24">
        <f>IF($H61="","",IFERROR(INDEX(Paramètres!$B$10:$B$30,MATCH($H61,Paramètres!$A$10:$A$30,0)),"À vérifier"))</f>
        <v/>
      </c>
      <c r="K61" s="24">
        <f>IF(OR(NOT(ISNUMBER($I61)),NOT(ISNUMBER($J61))),"",$J61-$I61)</f>
        <v/>
      </c>
      <c r="L61" s="10" t="n"/>
      <c r="M61" s="11" t="n"/>
      <c r="N61" s="26">
        <f>IF(OR($B61="",$C61="",$G61="",$H61=""),"",IF(SUMPRODUCT(($B$2:$B$101=$B61)*($H$2:$H$101=$H61)*($C$2:$C$101&lt;$G61)*($G$2:$G$101&gt;$C61))&gt;1,"Conflit","OK"))</f>
        <v/>
      </c>
      <c r="O61" s="6">
        <f>IF($A61="","",IF(OR($B61="",$C61="",$D61="",$H61="",$M61="",$G61="",$E61="À vérifier"),"Incomplet",IF($N61="Conflit","Conflit",IF($K61&lt;0,"Capacité insuffisante","OK"))))</f>
        <v/>
      </c>
      <c r="P61" s="10" t="n"/>
      <c r="Q61">
        <f>IF(Ateliers!$A$61="","",Ateliers!$A$61)</f>
        <v/>
      </c>
    </row>
    <row r="62" ht="30" customHeight="1">
      <c r="A62" s="11" t="n"/>
      <c r="B62" s="31" t="n"/>
      <c r="C62" s="32" t="n"/>
      <c r="D62" s="11" t="n"/>
      <c r="E62" s="3">
        <f>IF($D62="","",IFERROR(INDEX(Ateliers!$B$2:$B$101,MATCH($D62,Ateliers!$A$2:$A$101,0)),"À vérifier"))</f>
        <v/>
      </c>
      <c r="F62" s="19">
        <f>IF($D62="","",IFERROR(INDEX(Ateliers!$D$2:$D$101,MATCH($D62,Ateliers!$A$2:$A$101,0)),"À vérifier"))</f>
        <v/>
      </c>
      <c r="G62" s="33">
        <f>IF(OR($C62="",NOT(ISNUMBER($F62))),"",IFERROR($C62+$F62/1440,""))</f>
        <v/>
      </c>
      <c r="H62" s="11" t="n"/>
      <c r="I62" s="19">
        <f>IF($D62="","",IFERROR(INDEX(Ateliers!$E$2:$E$101,MATCH($D62,Ateliers!$A$2:$A$101,0)),"À vérifier"))</f>
        <v/>
      </c>
      <c r="J62" s="19">
        <f>IF($H62="","",IFERROR(INDEX(Paramètres!$B$10:$B$30,MATCH($H62,Paramètres!$A$10:$A$30,0)),"À vérifier"))</f>
        <v/>
      </c>
      <c r="K62" s="19">
        <f>IF(OR(NOT(ISNUMBER($I62)),NOT(ISNUMBER($J62))),"",$J62-$I62)</f>
        <v/>
      </c>
      <c r="L62" s="10" t="n"/>
      <c r="M62" s="11" t="n"/>
      <c r="N62" s="21">
        <f>IF(OR($B62="",$C62="",$G62="",$H62=""),"",IF(SUMPRODUCT(($B$2:$B$101=$B62)*($H$2:$H$101=$H62)*($C$2:$C$101&lt;$G62)*($G$2:$G$101&gt;$C62))&gt;1,"Conflit","OK"))</f>
        <v/>
      </c>
      <c r="O62" s="3">
        <f>IF($A62="","",IF(OR($B62="",$C62="",$D62="",$H62="",$M62="",$G62="",$E62="À vérifier"),"Incomplet",IF($N62="Conflit","Conflit",IF($K62&lt;0,"Capacité insuffisante","OK"))))</f>
        <v/>
      </c>
      <c r="P62" s="10" t="n"/>
      <c r="Q62">
        <f>IF(Ateliers!$A$62="","",Ateliers!$A$62)</f>
        <v/>
      </c>
    </row>
    <row r="63" ht="30" customHeight="1">
      <c r="A63" s="11" t="n"/>
      <c r="B63" s="31" t="n"/>
      <c r="C63" s="32" t="n"/>
      <c r="D63" s="11" t="n"/>
      <c r="E63" s="6">
        <f>IF($D63="","",IFERROR(INDEX(Ateliers!$B$2:$B$101,MATCH($D63,Ateliers!$A$2:$A$101,0)),"À vérifier"))</f>
        <v/>
      </c>
      <c r="F63" s="24">
        <f>IF($D63="","",IFERROR(INDEX(Ateliers!$D$2:$D$101,MATCH($D63,Ateliers!$A$2:$A$101,0)),"À vérifier"))</f>
        <v/>
      </c>
      <c r="G63" s="36">
        <f>IF(OR($C63="",NOT(ISNUMBER($F63))),"",IFERROR($C63+$F63/1440,""))</f>
        <v/>
      </c>
      <c r="H63" s="11" t="n"/>
      <c r="I63" s="24">
        <f>IF($D63="","",IFERROR(INDEX(Ateliers!$E$2:$E$101,MATCH($D63,Ateliers!$A$2:$A$101,0)),"À vérifier"))</f>
        <v/>
      </c>
      <c r="J63" s="24">
        <f>IF($H63="","",IFERROR(INDEX(Paramètres!$B$10:$B$30,MATCH($H63,Paramètres!$A$10:$A$30,0)),"À vérifier"))</f>
        <v/>
      </c>
      <c r="K63" s="24">
        <f>IF(OR(NOT(ISNUMBER($I63)),NOT(ISNUMBER($J63))),"",$J63-$I63)</f>
        <v/>
      </c>
      <c r="L63" s="10" t="n"/>
      <c r="M63" s="11" t="n"/>
      <c r="N63" s="26">
        <f>IF(OR($B63="",$C63="",$G63="",$H63=""),"",IF(SUMPRODUCT(($B$2:$B$101=$B63)*($H$2:$H$101=$H63)*($C$2:$C$101&lt;$G63)*($G$2:$G$101&gt;$C63))&gt;1,"Conflit","OK"))</f>
        <v/>
      </c>
      <c r="O63" s="6">
        <f>IF($A63="","",IF(OR($B63="",$C63="",$D63="",$H63="",$M63="",$G63="",$E63="À vérifier"),"Incomplet",IF($N63="Conflit","Conflit",IF($K63&lt;0,"Capacité insuffisante","OK"))))</f>
        <v/>
      </c>
      <c r="P63" s="10" t="n"/>
      <c r="Q63">
        <f>IF(Ateliers!$A$63="","",Ateliers!$A$63)</f>
        <v/>
      </c>
    </row>
    <row r="64" ht="30" customHeight="1">
      <c r="A64" s="11" t="n"/>
      <c r="B64" s="31" t="n"/>
      <c r="C64" s="32" t="n"/>
      <c r="D64" s="11" t="n"/>
      <c r="E64" s="3">
        <f>IF($D64="","",IFERROR(INDEX(Ateliers!$B$2:$B$101,MATCH($D64,Ateliers!$A$2:$A$101,0)),"À vérifier"))</f>
        <v/>
      </c>
      <c r="F64" s="19">
        <f>IF($D64="","",IFERROR(INDEX(Ateliers!$D$2:$D$101,MATCH($D64,Ateliers!$A$2:$A$101,0)),"À vérifier"))</f>
        <v/>
      </c>
      <c r="G64" s="33">
        <f>IF(OR($C64="",NOT(ISNUMBER($F64))),"",IFERROR($C64+$F64/1440,""))</f>
        <v/>
      </c>
      <c r="H64" s="11" t="n"/>
      <c r="I64" s="19">
        <f>IF($D64="","",IFERROR(INDEX(Ateliers!$E$2:$E$101,MATCH($D64,Ateliers!$A$2:$A$101,0)),"À vérifier"))</f>
        <v/>
      </c>
      <c r="J64" s="19">
        <f>IF($H64="","",IFERROR(INDEX(Paramètres!$B$10:$B$30,MATCH($H64,Paramètres!$A$10:$A$30,0)),"À vérifier"))</f>
        <v/>
      </c>
      <c r="K64" s="19">
        <f>IF(OR(NOT(ISNUMBER($I64)),NOT(ISNUMBER($J64))),"",$J64-$I64)</f>
        <v/>
      </c>
      <c r="L64" s="10" t="n"/>
      <c r="M64" s="11" t="n"/>
      <c r="N64" s="21">
        <f>IF(OR($B64="",$C64="",$G64="",$H64=""),"",IF(SUMPRODUCT(($B$2:$B$101=$B64)*($H$2:$H$101=$H64)*($C$2:$C$101&lt;$G64)*($G$2:$G$101&gt;$C64))&gt;1,"Conflit","OK"))</f>
        <v/>
      </c>
      <c r="O64" s="3">
        <f>IF($A64="","",IF(OR($B64="",$C64="",$D64="",$H64="",$M64="",$G64="",$E64="À vérifier"),"Incomplet",IF($N64="Conflit","Conflit",IF($K64&lt;0,"Capacité insuffisante","OK"))))</f>
        <v/>
      </c>
      <c r="P64" s="10" t="n"/>
      <c r="Q64">
        <f>IF(Ateliers!$A$64="","",Ateliers!$A$64)</f>
        <v/>
      </c>
    </row>
    <row r="65" ht="30" customHeight="1">
      <c r="A65" s="11" t="n"/>
      <c r="B65" s="31" t="n"/>
      <c r="C65" s="32" t="n"/>
      <c r="D65" s="11" t="n"/>
      <c r="E65" s="6">
        <f>IF($D65="","",IFERROR(INDEX(Ateliers!$B$2:$B$101,MATCH($D65,Ateliers!$A$2:$A$101,0)),"À vérifier"))</f>
        <v/>
      </c>
      <c r="F65" s="24">
        <f>IF($D65="","",IFERROR(INDEX(Ateliers!$D$2:$D$101,MATCH($D65,Ateliers!$A$2:$A$101,0)),"À vérifier"))</f>
        <v/>
      </c>
      <c r="G65" s="36">
        <f>IF(OR($C65="",NOT(ISNUMBER($F65))),"",IFERROR($C65+$F65/1440,""))</f>
        <v/>
      </c>
      <c r="H65" s="11" t="n"/>
      <c r="I65" s="24">
        <f>IF($D65="","",IFERROR(INDEX(Ateliers!$E$2:$E$101,MATCH($D65,Ateliers!$A$2:$A$101,0)),"À vérifier"))</f>
        <v/>
      </c>
      <c r="J65" s="24">
        <f>IF($H65="","",IFERROR(INDEX(Paramètres!$B$10:$B$30,MATCH($H65,Paramètres!$A$10:$A$30,0)),"À vérifier"))</f>
        <v/>
      </c>
      <c r="K65" s="24">
        <f>IF(OR(NOT(ISNUMBER($I65)),NOT(ISNUMBER($J65))),"",$J65-$I65)</f>
        <v/>
      </c>
      <c r="L65" s="10" t="n"/>
      <c r="M65" s="11" t="n"/>
      <c r="N65" s="26">
        <f>IF(OR($B65="",$C65="",$G65="",$H65=""),"",IF(SUMPRODUCT(($B$2:$B$101=$B65)*($H$2:$H$101=$H65)*($C$2:$C$101&lt;$G65)*($G$2:$G$101&gt;$C65))&gt;1,"Conflit","OK"))</f>
        <v/>
      </c>
      <c r="O65" s="6">
        <f>IF($A65="","",IF(OR($B65="",$C65="",$D65="",$H65="",$M65="",$G65="",$E65="À vérifier"),"Incomplet",IF($N65="Conflit","Conflit",IF($K65&lt;0,"Capacité insuffisante","OK"))))</f>
        <v/>
      </c>
      <c r="P65" s="10" t="n"/>
      <c r="Q65">
        <f>IF(Ateliers!$A$65="","",Ateliers!$A$65)</f>
        <v/>
      </c>
    </row>
    <row r="66" ht="30" customHeight="1">
      <c r="A66" s="11" t="n"/>
      <c r="B66" s="31" t="n"/>
      <c r="C66" s="32" t="n"/>
      <c r="D66" s="11" t="n"/>
      <c r="E66" s="3">
        <f>IF($D66="","",IFERROR(INDEX(Ateliers!$B$2:$B$101,MATCH($D66,Ateliers!$A$2:$A$101,0)),"À vérifier"))</f>
        <v/>
      </c>
      <c r="F66" s="19">
        <f>IF($D66="","",IFERROR(INDEX(Ateliers!$D$2:$D$101,MATCH($D66,Ateliers!$A$2:$A$101,0)),"À vérifier"))</f>
        <v/>
      </c>
      <c r="G66" s="33">
        <f>IF(OR($C66="",NOT(ISNUMBER($F66))),"",IFERROR($C66+$F66/1440,""))</f>
        <v/>
      </c>
      <c r="H66" s="11" t="n"/>
      <c r="I66" s="19">
        <f>IF($D66="","",IFERROR(INDEX(Ateliers!$E$2:$E$101,MATCH($D66,Ateliers!$A$2:$A$101,0)),"À vérifier"))</f>
        <v/>
      </c>
      <c r="J66" s="19">
        <f>IF($H66="","",IFERROR(INDEX(Paramètres!$B$10:$B$30,MATCH($H66,Paramètres!$A$10:$A$30,0)),"À vérifier"))</f>
        <v/>
      </c>
      <c r="K66" s="19">
        <f>IF(OR(NOT(ISNUMBER($I66)),NOT(ISNUMBER($J66))),"",$J66-$I66)</f>
        <v/>
      </c>
      <c r="L66" s="10" t="n"/>
      <c r="M66" s="11" t="n"/>
      <c r="N66" s="21">
        <f>IF(OR($B66="",$C66="",$G66="",$H66=""),"",IF(SUMPRODUCT(($B$2:$B$101=$B66)*($H$2:$H$101=$H66)*($C$2:$C$101&lt;$G66)*($G$2:$G$101&gt;$C66))&gt;1,"Conflit","OK"))</f>
        <v/>
      </c>
      <c r="O66" s="3">
        <f>IF($A66="","",IF(OR($B66="",$C66="",$D66="",$H66="",$M66="",$G66="",$E66="À vérifier"),"Incomplet",IF($N66="Conflit","Conflit",IF($K66&lt;0,"Capacité insuffisante","OK"))))</f>
        <v/>
      </c>
      <c r="P66" s="10" t="n"/>
      <c r="Q66">
        <f>IF(Ateliers!$A$66="","",Ateliers!$A$66)</f>
        <v/>
      </c>
    </row>
    <row r="67" ht="30" customHeight="1">
      <c r="A67" s="11" t="n"/>
      <c r="B67" s="31" t="n"/>
      <c r="C67" s="32" t="n"/>
      <c r="D67" s="11" t="n"/>
      <c r="E67" s="6">
        <f>IF($D67="","",IFERROR(INDEX(Ateliers!$B$2:$B$101,MATCH($D67,Ateliers!$A$2:$A$101,0)),"À vérifier"))</f>
        <v/>
      </c>
      <c r="F67" s="24">
        <f>IF($D67="","",IFERROR(INDEX(Ateliers!$D$2:$D$101,MATCH($D67,Ateliers!$A$2:$A$101,0)),"À vérifier"))</f>
        <v/>
      </c>
      <c r="G67" s="36">
        <f>IF(OR($C67="",NOT(ISNUMBER($F67))),"",IFERROR($C67+$F67/1440,""))</f>
        <v/>
      </c>
      <c r="H67" s="11" t="n"/>
      <c r="I67" s="24">
        <f>IF($D67="","",IFERROR(INDEX(Ateliers!$E$2:$E$101,MATCH($D67,Ateliers!$A$2:$A$101,0)),"À vérifier"))</f>
        <v/>
      </c>
      <c r="J67" s="24">
        <f>IF($H67="","",IFERROR(INDEX(Paramètres!$B$10:$B$30,MATCH($H67,Paramètres!$A$10:$A$30,0)),"À vérifier"))</f>
        <v/>
      </c>
      <c r="K67" s="24">
        <f>IF(OR(NOT(ISNUMBER($I67)),NOT(ISNUMBER($J67))),"",$J67-$I67)</f>
        <v/>
      </c>
      <c r="L67" s="10" t="n"/>
      <c r="M67" s="11" t="n"/>
      <c r="N67" s="26">
        <f>IF(OR($B67="",$C67="",$G67="",$H67=""),"",IF(SUMPRODUCT(($B$2:$B$101=$B67)*($H$2:$H$101=$H67)*($C$2:$C$101&lt;$G67)*($G$2:$G$101&gt;$C67))&gt;1,"Conflit","OK"))</f>
        <v/>
      </c>
      <c r="O67" s="6">
        <f>IF($A67="","",IF(OR($B67="",$C67="",$D67="",$H67="",$M67="",$G67="",$E67="À vérifier"),"Incomplet",IF($N67="Conflit","Conflit",IF($K67&lt;0,"Capacité insuffisante","OK"))))</f>
        <v/>
      </c>
      <c r="P67" s="10" t="n"/>
      <c r="Q67">
        <f>IF(Ateliers!$A$67="","",Ateliers!$A$67)</f>
        <v/>
      </c>
    </row>
    <row r="68" ht="30" customHeight="1">
      <c r="A68" s="11" t="n"/>
      <c r="B68" s="31" t="n"/>
      <c r="C68" s="32" t="n"/>
      <c r="D68" s="11" t="n"/>
      <c r="E68" s="3">
        <f>IF($D68="","",IFERROR(INDEX(Ateliers!$B$2:$B$101,MATCH($D68,Ateliers!$A$2:$A$101,0)),"À vérifier"))</f>
        <v/>
      </c>
      <c r="F68" s="19">
        <f>IF($D68="","",IFERROR(INDEX(Ateliers!$D$2:$D$101,MATCH($D68,Ateliers!$A$2:$A$101,0)),"À vérifier"))</f>
        <v/>
      </c>
      <c r="G68" s="33">
        <f>IF(OR($C68="",NOT(ISNUMBER($F68))),"",IFERROR($C68+$F68/1440,""))</f>
        <v/>
      </c>
      <c r="H68" s="11" t="n"/>
      <c r="I68" s="19">
        <f>IF($D68="","",IFERROR(INDEX(Ateliers!$E$2:$E$101,MATCH($D68,Ateliers!$A$2:$A$101,0)),"À vérifier"))</f>
        <v/>
      </c>
      <c r="J68" s="19">
        <f>IF($H68="","",IFERROR(INDEX(Paramètres!$B$10:$B$30,MATCH($H68,Paramètres!$A$10:$A$30,0)),"À vérifier"))</f>
        <v/>
      </c>
      <c r="K68" s="19">
        <f>IF(OR(NOT(ISNUMBER($I68)),NOT(ISNUMBER($J68))),"",$J68-$I68)</f>
        <v/>
      </c>
      <c r="L68" s="10" t="n"/>
      <c r="M68" s="11" t="n"/>
      <c r="N68" s="21">
        <f>IF(OR($B68="",$C68="",$G68="",$H68=""),"",IF(SUMPRODUCT(($B$2:$B$101=$B68)*($H$2:$H$101=$H68)*($C$2:$C$101&lt;$G68)*($G$2:$G$101&gt;$C68))&gt;1,"Conflit","OK"))</f>
        <v/>
      </c>
      <c r="O68" s="3">
        <f>IF($A68="","",IF(OR($B68="",$C68="",$D68="",$H68="",$M68="",$G68="",$E68="À vérifier"),"Incomplet",IF($N68="Conflit","Conflit",IF($K68&lt;0,"Capacité insuffisante","OK"))))</f>
        <v/>
      </c>
      <c r="P68" s="10" t="n"/>
      <c r="Q68">
        <f>IF(Ateliers!$A$68="","",Ateliers!$A$68)</f>
        <v/>
      </c>
    </row>
    <row r="69" ht="30" customHeight="1">
      <c r="A69" s="11" t="n"/>
      <c r="B69" s="31" t="n"/>
      <c r="C69" s="32" t="n"/>
      <c r="D69" s="11" t="n"/>
      <c r="E69" s="6">
        <f>IF($D69="","",IFERROR(INDEX(Ateliers!$B$2:$B$101,MATCH($D69,Ateliers!$A$2:$A$101,0)),"À vérifier"))</f>
        <v/>
      </c>
      <c r="F69" s="24">
        <f>IF($D69="","",IFERROR(INDEX(Ateliers!$D$2:$D$101,MATCH($D69,Ateliers!$A$2:$A$101,0)),"À vérifier"))</f>
        <v/>
      </c>
      <c r="G69" s="36">
        <f>IF(OR($C69="",NOT(ISNUMBER($F69))),"",IFERROR($C69+$F69/1440,""))</f>
        <v/>
      </c>
      <c r="H69" s="11" t="n"/>
      <c r="I69" s="24">
        <f>IF($D69="","",IFERROR(INDEX(Ateliers!$E$2:$E$101,MATCH($D69,Ateliers!$A$2:$A$101,0)),"À vérifier"))</f>
        <v/>
      </c>
      <c r="J69" s="24">
        <f>IF($H69="","",IFERROR(INDEX(Paramètres!$B$10:$B$30,MATCH($H69,Paramètres!$A$10:$A$30,0)),"À vérifier"))</f>
        <v/>
      </c>
      <c r="K69" s="24">
        <f>IF(OR(NOT(ISNUMBER($I69)),NOT(ISNUMBER($J69))),"",$J69-$I69)</f>
        <v/>
      </c>
      <c r="L69" s="10" t="n"/>
      <c r="M69" s="11" t="n"/>
      <c r="N69" s="26">
        <f>IF(OR($B69="",$C69="",$G69="",$H69=""),"",IF(SUMPRODUCT(($B$2:$B$101=$B69)*($H$2:$H$101=$H69)*($C$2:$C$101&lt;$G69)*($G$2:$G$101&gt;$C69))&gt;1,"Conflit","OK"))</f>
        <v/>
      </c>
      <c r="O69" s="6">
        <f>IF($A69="","",IF(OR($B69="",$C69="",$D69="",$H69="",$M69="",$G69="",$E69="À vérifier"),"Incomplet",IF($N69="Conflit","Conflit",IF($K69&lt;0,"Capacité insuffisante","OK"))))</f>
        <v/>
      </c>
      <c r="P69" s="10" t="n"/>
      <c r="Q69">
        <f>IF(Ateliers!$A$69="","",Ateliers!$A$69)</f>
        <v/>
      </c>
    </row>
    <row r="70" ht="30" customHeight="1">
      <c r="A70" s="11" t="n"/>
      <c r="B70" s="31" t="n"/>
      <c r="C70" s="32" t="n"/>
      <c r="D70" s="11" t="n"/>
      <c r="E70" s="3">
        <f>IF($D70="","",IFERROR(INDEX(Ateliers!$B$2:$B$101,MATCH($D70,Ateliers!$A$2:$A$101,0)),"À vérifier"))</f>
        <v/>
      </c>
      <c r="F70" s="19">
        <f>IF($D70="","",IFERROR(INDEX(Ateliers!$D$2:$D$101,MATCH($D70,Ateliers!$A$2:$A$101,0)),"À vérifier"))</f>
        <v/>
      </c>
      <c r="G70" s="33">
        <f>IF(OR($C70="",NOT(ISNUMBER($F70))),"",IFERROR($C70+$F70/1440,""))</f>
        <v/>
      </c>
      <c r="H70" s="11" t="n"/>
      <c r="I70" s="19">
        <f>IF($D70="","",IFERROR(INDEX(Ateliers!$E$2:$E$101,MATCH($D70,Ateliers!$A$2:$A$101,0)),"À vérifier"))</f>
        <v/>
      </c>
      <c r="J70" s="19">
        <f>IF($H70="","",IFERROR(INDEX(Paramètres!$B$10:$B$30,MATCH($H70,Paramètres!$A$10:$A$30,0)),"À vérifier"))</f>
        <v/>
      </c>
      <c r="K70" s="19">
        <f>IF(OR(NOT(ISNUMBER($I70)),NOT(ISNUMBER($J70))),"",$J70-$I70)</f>
        <v/>
      </c>
      <c r="L70" s="10" t="n"/>
      <c r="M70" s="11" t="n"/>
      <c r="N70" s="21">
        <f>IF(OR($B70="",$C70="",$G70="",$H70=""),"",IF(SUMPRODUCT(($B$2:$B$101=$B70)*($H$2:$H$101=$H70)*($C$2:$C$101&lt;$G70)*($G$2:$G$101&gt;$C70))&gt;1,"Conflit","OK"))</f>
        <v/>
      </c>
      <c r="O70" s="3">
        <f>IF($A70="","",IF(OR($B70="",$C70="",$D70="",$H70="",$M70="",$G70="",$E70="À vérifier"),"Incomplet",IF($N70="Conflit","Conflit",IF($K70&lt;0,"Capacité insuffisante","OK"))))</f>
        <v/>
      </c>
      <c r="P70" s="10" t="n"/>
      <c r="Q70">
        <f>IF(Ateliers!$A$70="","",Ateliers!$A$70)</f>
        <v/>
      </c>
    </row>
    <row r="71" ht="30" customHeight="1">
      <c r="A71" s="11" t="n"/>
      <c r="B71" s="31" t="n"/>
      <c r="C71" s="32" t="n"/>
      <c r="D71" s="11" t="n"/>
      <c r="E71" s="6">
        <f>IF($D71="","",IFERROR(INDEX(Ateliers!$B$2:$B$101,MATCH($D71,Ateliers!$A$2:$A$101,0)),"À vérifier"))</f>
        <v/>
      </c>
      <c r="F71" s="24">
        <f>IF($D71="","",IFERROR(INDEX(Ateliers!$D$2:$D$101,MATCH($D71,Ateliers!$A$2:$A$101,0)),"À vérifier"))</f>
        <v/>
      </c>
      <c r="G71" s="36">
        <f>IF(OR($C71="",NOT(ISNUMBER($F71))),"",IFERROR($C71+$F71/1440,""))</f>
        <v/>
      </c>
      <c r="H71" s="11" t="n"/>
      <c r="I71" s="24">
        <f>IF($D71="","",IFERROR(INDEX(Ateliers!$E$2:$E$101,MATCH($D71,Ateliers!$A$2:$A$101,0)),"À vérifier"))</f>
        <v/>
      </c>
      <c r="J71" s="24">
        <f>IF($H71="","",IFERROR(INDEX(Paramètres!$B$10:$B$30,MATCH($H71,Paramètres!$A$10:$A$30,0)),"À vérifier"))</f>
        <v/>
      </c>
      <c r="K71" s="24">
        <f>IF(OR(NOT(ISNUMBER($I71)),NOT(ISNUMBER($J71))),"",$J71-$I71)</f>
        <v/>
      </c>
      <c r="L71" s="10" t="n"/>
      <c r="M71" s="11" t="n"/>
      <c r="N71" s="26">
        <f>IF(OR($B71="",$C71="",$G71="",$H71=""),"",IF(SUMPRODUCT(($B$2:$B$101=$B71)*($H$2:$H$101=$H71)*($C$2:$C$101&lt;$G71)*($G$2:$G$101&gt;$C71))&gt;1,"Conflit","OK"))</f>
        <v/>
      </c>
      <c r="O71" s="6">
        <f>IF($A71="","",IF(OR($B71="",$C71="",$D71="",$H71="",$M71="",$G71="",$E71="À vérifier"),"Incomplet",IF($N71="Conflit","Conflit",IF($K71&lt;0,"Capacité insuffisante","OK"))))</f>
        <v/>
      </c>
      <c r="P71" s="10" t="n"/>
      <c r="Q71">
        <f>IF(Ateliers!$A$71="","",Ateliers!$A$71)</f>
        <v/>
      </c>
    </row>
    <row r="72" ht="30" customHeight="1">
      <c r="A72" s="11" t="n"/>
      <c r="B72" s="31" t="n"/>
      <c r="C72" s="32" t="n"/>
      <c r="D72" s="11" t="n"/>
      <c r="E72" s="3">
        <f>IF($D72="","",IFERROR(INDEX(Ateliers!$B$2:$B$101,MATCH($D72,Ateliers!$A$2:$A$101,0)),"À vérifier"))</f>
        <v/>
      </c>
      <c r="F72" s="19">
        <f>IF($D72="","",IFERROR(INDEX(Ateliers!$D$2:$D$101,MATCH($D72,Ateliers!$A$2:$A$101,0)),"À vérifier"))</f>
        <v/>
      </c>
      <c r="G72" s="33">
        <f>IF(OR($C72="",NOT(ISNUMBER($F72))),"",IFERROR($C72+$F72/1440,""))</f>
        <v/>
      </c>
      <c r="H72" s="11" t="n"/>
      <c r="I72" s="19">
        <f>IF($D72="","",IFERROR(INDEX(Ateliers!$E$2:$E$101,MATCH($D72,Ateliers!$A$2:$A$101,0)),"À vérifier"))</f>
        <v/>
      </c>
      <c r="J72" s="19">
        <f>IF($H72="","",IFERROR(INDEX(Paramètres!$B$10:$B$30,MATCH($H72,Paramètres!$A$10:$A$30,0)),"À vérifier"))</f>
        <v/>
      </c>
      <c r="K72" s="19">
        <f>IF(OR(NOT(ISNUMBER($I72)),NOT(ISNUMBER($J72))),"",$J72-$I72)</f>
        <v/>
      </c>
      <c r="L72" s="10" t="n"/>
      <c r="M72" s="11" t="n"/>
      <c r="N72" s="21">
        <f>IF(OR($B72="",$C72="",$G72="",$H72=""),"",IF(SUMPRODUCT(($B$2:$B$101=$B72)*($H$2:$H$101=$H72)*($C$2:$C$101&lt;$G72)*($G$2:$G$101&gt;$C72))&gt;1,"Conflit","OK"))</f>
        <v/>
      </c>
      <c r="O72" s="3">
        <f>IF($A72="","",IF(OR($B72="",$C72="",$D72="",$H72="",$M72="",$G72="",$E72="À vérifier"),"Incomplet",IF($N72="Conflit","Conflit",IF($K72&lt;0,"Capacité insuffisante","OK"))))</f>
        <v/>
      </c>
      <c r="P72" s="10" t="n"/>
      <c r="Q72">
        <f>IF(Ateliers!$A$72="","",Ateliers!$A$72)</f>
        <v/>
      </c>
    </row>
    <row r="73" ht="30" customHeight="1">
      <c r="A73" s="11" t="n"/>
      <c r="B73" s="31" t="n"/>
      <c r="C73" s="32" t="n"/>
      <c r="D73" s="11" t="n"/>
      <c r="E73" s="6">
        <f>IF($D73="","",IFERROR(INDEX(Ateliers!$B$2:$B$101,MATCH($D73,Ateliers!$A$2:$A$101,0)),"À vérifier"))</f>
        <v/>
      </c>
      <c r="F73" s="24">
        <f>IF($D73="","",IFERROR(INDEX(Ateliers!$D$2:$D$101,MATCH($D73,Ateliers!$A$2:$A$101,0)),"À vérifier"))</f>
        <v/>
      </c>
      <c r="G73" s="36">
        <f>IF(OR($C73="",NOT(ISNUMBER($F73))),"",IFERROR($C73+$F73/1440,""))</f>
        <v/>
      </c>
      <c r="H73" s="11" t="n"/>
      <c r="I73" s="24">
        <f>IF($D73="","",IFERROR(INDEX(Ateliers!$E$2:$E$101,MATCH($D73,Ateliers!$A$2:$A$101,0)),"À vérifier"))</f>
        <v/>
      </c>
      <c r="J73" s="24">
        <f>IF($H73="","",IFERROR(INDEX(Paramètres!$B$10:$B$30,MATCH($H73,Paramètres!$A$10:$A$30,0)),"À vérifier"))</f>
        <v/>
      </c>
      <c r="K73" s="24">
        <f>IF(OR(NOT(ISNUMBER($I73)),NOT(ISNUMBER($J73))),"",$J73-$I73)</f>
        <v/>
      </c>
      <c r="L73" s="10" t="n"/>
      <c r="M73" s="11" t="n"/>
      <c r="N73" s="26">
        <f>IF(OR($B73="",$C73="",$G73="",$H73=""),"",IF(SUMPRODUCT(($B$2:$B$101=$B73)*($H$2:$H$101=$H73)*($C$2:$C$101&lt;$G73)*($G$2:$G$101&gt;$C73))&gt;1,"Conflit","OK"))</f>
        <v/>
      </c>
      <c r="O73" s="6">
        <f>IF($A73="","",IF(OR($B73="",$C73="",$D73="",$H73="",$M73="",$G73="",$E73="À vérifier"),"Incomplet",IF($N73="Conflit","Conflit",IF($K73&lt;0,"Capacité insuffisante","OK"))))</f>
        <v/>
      </c>
      <c r="P73" s="10" t="n"/>
      <c r="Q73">
        <f>IF(Ateliers!$A$73="","",Ateliers!$A$73)</f>
        <v/>
      </c>
    </row>
    <row r="74" ht="30" customHeight="1">
      <c r="A74" s="11" t="n"/>
      <c r="B74" s="31" t="n"/>
      <c r="C74" s="32" t="n"/>
      <c r="D74" s="11" t="n"/>
      <c r="E74" s="3">
        <f>IF($D74="","",IFERROR(INDEX(Ateliers!$B$2:$B$101,MATCH($D74,Ateliers!$A$2:$A$101,0)),"À vérifier"))</f>
        <v/>
      </c>
      <c r="F74" s="19">
        <f>IF($D74="","",IFERROR(INDEX(Ateliers!$D$2:$D$101,MATCH($D74,Ateliers!$A$2:$A$101,0)),"À vérifier"))</f>
        <v/>
      </c>
      <c r="G74" s="33">
        <f>IF(OR($C74="",NOT(ISNUMBER($F74))),"",IFERROR($C74+$F74/1440,""))</f>
        <v/>
      </c>
      <c r="H74" s="11" t="n"/>
      <c r="I74" s="19">
        <f>IF($D74="","",IFERROR(INDEX(Ateliers!$E$2:$E$101,MATCH($D74,Ateliers!$A$2:$A$101,0)),"À vérifier"))</f>
        <v/>
      </c>
      <c r="J74" s="19">
        <f>IF($H74="","",IFERROR(INDEX(Paramètres!$B$10:$B$30,MATCH($H74,Paramètres!$A$10:$A$30,0)),"À vérifier"))</f>
        <v/>
      </c>
      <c r="K74" s="19">
        <f>IF(OR(NOT(ISNUMBER($I74)),NOT(ISNUMBER($J74))),"",$J74-$I74)</f>
        <v/>
      </c>
      <c r="L74" s="10" t="n"/>
      <c r="M74" s="11" t="n"/>
      <c r="N74" s="21">
        <f>IF(OR($B74="",$C74="",$G74="",$H74=""),"",IF(SUMPRODUCT(($B$2:$B$101=$B74)*($H$2:$H$101=$H74)*($C$2:$C$101&lt;$G74)*($G$2:$G$101&gt;$C74))&gt;1,"Conflit","OK"))</f>
        <v/>
      </c>
      <c r="O74" s="3">
        <f>IF($A74="","",IF(OR($B74="",$C74="",$D74="",$H74="",$M74="",$G74="",$E74="À vérifier"),"Incomplet",IF($N74="Conflit","Conflit",IF($K74&lt;0,"Capacité insuffisante","OK"))))</f>
        <v/>
      </c>
      <c r="P74" s="10" t="n"/>
      <c r="Q74">
        <f>IF(Ateliers!$A$74="","",Ateliers!$A$74)</f>
        <v/>
      </c>
    </row>
    <row r="75" ht="30" customHeight="1">
      <c r="A75" s="11" t="n"/>
      <c r="B75" s="31" t="n"/>
      <c r="C75" s="32" t="n"/>
      <c r="D75" s="11" t="n"/>
      <c r="E75" s="6">
        <f>IF($D75="","",IFERROR(INDEX(Ateliers!$B$2:$B$101,MATCH($D75,Ateliers!$A$2:$A$101,0)),"À vérifier"))</f>
        <v/>
      </c>
      <c r="F75" s="24">
        <f>IF($D75="","",IFERROR(INDEX(Ateliers!$D$2:$D$101,MATCH($D75,Ateliers!$A$2:$A$101,0)),"À vérifier"))</f>
        <v/>
      </c>
      <c r="G75" s="36">
        <f>IF(OR($C75="",NOT(ISNUMBER($F75))),"",IFERROR($C75+$F75/1440,""))</f>
        <v/>
      </c>
      <c r="H75" s="11" t="n"/>
      <c r="I75" s="24">
        <f>IF($D75="","",IFERROR(INDEX(Ateliers!$E$2:$E$101,MATCH($D75,Ateliers!$A$2:$A$101,0)),"À vérifier"))</f>
        <v/>
      </c>
      <c r="J75" s="24">
        <f>IF($H75="","",IFERROR(INDEX(Paramètres!$B$10:$B$30,MATCH($H75,Paramètres!$A$10:$A$30,0)),"À vérifier"))</f>
        <v/>
      </c>
      <c r="K75" s="24">
        <f>IF(OR(NOT(ISNUMBER($I75)),NOT(ISNUMBER($J75))),"",$J75-$I75)</f>
        <v/>
      </c>
      <c r="L75" s="10" t="n"/>
      <c r="M75" s="11" t="n"/>
      <c r="N75" s="26">
        <f>IF(OR($B75="",$C75="",$G75="",$H75=""),"",IF(SUMPRODUCT(($B$2:$B$101=$B75)*($H$2:$H$101=$H75)*($C$2:$C$101&lt;$G75)*($G$2:$G$101&gt;$C75))&gt;1,"Conflit","OK"))</f>
        <v/>
      </c>
      <c r="O75" s="6">
        <f>IF($A75="","",IF(OR($B75="",$C75="",$D75="",$H75="",$M75="",$G75="",$E75="À vérifier"),"Incomplet",IF($N75="Conflit","Conflit",IF($K75&lt;0,"Capacité insuffisante","OK"))))</f>
        <v/>
      </c>
      <c r="P75" s="10" t="n"/>
      <c r="Q75">
        <f>IF(Ateliers!$A$75="","",Ateliers!$A$75)</f>
        <v/>
      </c>
    </row>
    <row r="76" ht="30" customHeight="1">
      <c r="A76" s="11" t="n"/>
      <c r="B76" s="31" t="n"/>
      <c r="C76" s="32" t="n"/>
      <c r="D76" s="11" t="n"/>
      <c r="E76" s="3">
        <f>IF($D76="","",IFERROR(INDEX(Ateliers!$B$2:$B$101,MATCH($D76,Ateliers!$A$2:$A$101,0)),"À vérifier"))</f>
        <v/>
      </c>
      <c r="F76" s="19">
        <f>IF($D76="","",IFERROR(INDEX(Ateliers!$D$2:$D$101,MATCH($D76,Ateliers!$A$2:$A$101,0)),"À vérifier"))</f>
        <v/>
      </c>
      <c r="G76" s="33">
        <f>IF(OR($C76="",NOT(ISNUMBER($F76))),"",IFERROR($C76+$F76/1440,""))</f>
        <v/>
      </c>
      <c r="H76" s="11" t="n"/>
      <c r="I76" s="19">
        <f>IF($D76="","",IFERROR(INDEX(Ateliers!$E$2:$E$101,MATCH($D76,Ateliers!$A$2:$A$101,0)),"À vérifier"))</f>
        <v/>
      </c>
      <c r="J76" s="19">
        <f>IF($H76="","",IFERROR(INDEX(Paramètres!$B$10:$B$30,MATCH($H76,Paramètres!$A$10:$A$30,0)),"À vérifier"))</f>
        <v/>
      </c>
      <c r="K76" s="19">
        <f>IF(OR(NOT(ISNUMBER($I76)),NOT(ISNUMBER($J76))),"",$J76-$I76)</f>
        <v/>
      </c>
      <c r="L76" s="10" t="n"/>
      <c r="M76" s="11" t="n"/>
      <c r="N76" s="21">
        <f>IF(OR($B76="",$C76="",$G76="",$H76=""),"",IF(SUMPRODUCT(($B$2:$B$101=$B76)*($H$2:$H$101=$H76)*($C$2:$C$101&lt;$G76)*($G$2:$G$101&gt;$C76))&gt;1,"Conflit","OK"))</f>
        <v/>
      </c>
      <c r="O76" s="3">
        <f>IF($A76="","",IF(OR($B76="",$C76="",$D76="",$H76="",$M76="",$G76="",$E76="À vérifier"),"Incomplet",IF($N76="Conflit","Conflit",IF($K76&lt;0,"Capacité insuffisante","OK"))))</f>
        <v/>
      </c>
      <c r="P76" s="10" t="n"/>
      <c r="Q76">
        <f>IF(Ateliers!$A$76="","",Ateliers!$A$76)</f>
        <v/>
      </c>
    </row>
    <row r="77" ht="30" customHeight="1">
      <c r="A77" s="11" t="n"/>
      <c r="B77" s="31" t="n"/>
      <c r="C77" s="32" t="n"/>
      <c r="D77" s="11" t="n"/>
      <c r="E77" s="6">
        <f>IF($D77="","",IFERROR(INDEX(Ateliers!$B$2:$B$101,MATCH($D77,Ateliers!$A$2:$A$101,0)),"À vérifier"))</f>
        <v/>
      </c>
      <c r="F77" s="24">
        <f>IF($D77="","",IFERROR(INDEX(Ateliers!$D$2:$D$101,MATCH($D77,Ateliers!$A$2:$A$101,0)),"À vérifier"))</f>
        <v/>
      </c>
      <c r="G77" s="36">
        <f>IF(OR($C77="",NOT(ISNUMBER($F77))),"",IFERROR($C77+$F77/1440,""))</f>
        <v/>
      </c>
      <c r="H77" s="11" t="n"/>
      <c r="I77" s="24">
        <f>IF($D77="","",IFERROR(INDEX(Ateliers!$E$2:$E$101,MATCH($D77,Ateliers!$A$2:$A$101,0)),"À vérifier"))</f>
        <v/>
      </c>
      <c r="J77" s="24">
        <f>IF($H77="","",IFERROR(INDEX(Paramètres!$B$10:$B$30,MATCH($H77,Paramètres!$A$10:$A$30,0)),"À vérifier"))</f>
        <v/>
      </c>
      <c r="K77" s="24">
        <f>IF(OR(NOT(ISNUMBER($I77)),NOT(ISNUMBER($J77))),"",$J77-$I77)</f>
        <v/>
      </c>
      <c r="L77" s="10" t="n"/>
      <c r="M77" s="11" t="n"/>
      <c r="N77" s="26">
        <f>IF(OR($B77="",$C77="",$G77="",$H77=""),"",IF(SUMPRODUCT(($B$2:$B$101=$B77)*($H$2:$H$101=$H77)*($C$2:$C$101&lt;$G77)*($G$2:$G$101&gt;$C77))&gt;1,"Conflit","OK"))</f>
        <v/>
      </c>
      <c r="O77" s="6">
        <f>IF($A77="","",IF(OR($B77="",$C77="",$D77="",$H77="",$M77="",$G77="",$E77="À vérifier"),"Incomplet",IF($N77="Conflit","Conflit",IF($K77&lt;0,"Capacité insuffisante","OK"))))</f>
        <v/>
      </c>
      <c r="P77" s="10" t="n"/>
      <c r="Q77">
        <f>IF(Ateliers!$A$77="","",Ateliers!$A$77)</f>
        <v/>
      </c>
    </row>
    <row r="78" ht="30" customHeight="1">
      <c r="A78" s="11" t="n"/>
      <c r="B78" s="31" t="n"/>
      <c r="C78" s="32" t="n"/>
      <c r="D78" s="11" t="n"/>
      <c r="E78" s="3">
        <f>IF($D78="","",IFERROR(INDEX(Ateliers!$B$2:$B$101,MATCH($D78,Ateliers!$A$2:$A$101,0)),"À vérifier"))</f>
        <v/>
      </c>
      <c r="F78" s="19">
        <f>IF($D78="","",IFERROR(INDEX(Ateliers!$D$2:$D$101,MATCH($D78,Ateliers!$A$2:$A$101,0)),"À vérifier"))</f>
        <v/>
      </c>
      <c r="G78" s="33">
        <f>IF(OR($C78="",NOT(ISNUMBER($F78))),"",IFERROR($C78+$F78/1440,""))</f>
        <v/>
      </c>
      <c r="H78" s="11" t="n"/>
      <c r="I78" s="19">
        <f>IF($D78="","",IFERROR(INDEX(Ateliers!$E$2:$E$101,MATCH($D78,Ateliers!$A$2:$A$101,0)),"À vérifier"))</f>
        <v/>
      </c>
      <c r="J78" s="19">
        <f>IF($H78="","",IFERROR(INDEX(Paramètres!$B$10:$B$30,MATCH($H78,Paramètres!$A$10:$A$30,0)),"À vérifier"))</f>
        <v/>
      </c>
      <c r="K78" s="19">
        <f>IF(OR(NOT(ISNUMBER($I78)),NOT(ISNUMBER($J78))),"",$J78-$I78)</f>
        <v/>
      </c>
      <c r="L78" s="10" t="n"/>
      <c r="M78" s="11" t="n"/>
      <c r="N78" s="21">
        <f>IF(OR($B78="",$C78="",$G78="",$H78=""),"",IF(SUMPRODUCT(($B$2:$B$101=$B78)*($H$2:$H$101=$H78)*($C$2:$C$101&lt;$G78)*($G$2:$G$101&gt;$C78))&gt;1,"Conflit","OK"))</f>
        <v/>
      </c>
      <c r="O78" s="3">
        <f>IF($A78="","",IF(OR($B78="",$C78="",$D78="",$H78="",$M78="",$G78="",$E78="À vérifier"),"Incomplet",IF($N78="Conflit","Conflit",IF($K78&lt;0,"Capacité insuffisante","OK"))))</f>
        <v/>
      </c>
      <c r="P78" s="10" t="n"/>
      <c r="Q78">
        <f>IF(Ateliers!$A$78="","",Ateliers!$A$78)</f>
        <v/>
      </c>
    </row>
    <row r="79" ht="30" customHeight="1">
      <c r="A79" s="11" t="n"/>
      <c r="B79" s="31" t="n"/>
      <c r="C79" s="32" t="n"/>
      <c r="D79" s="11" t="n"/>
      <c r="E79" s="6">
        <f>IF($D79="","",IFERROR(INDEX(Ateliers!$B$2:$B$101,MATCH($D79,Ateliers!$A$2:$A$101,0)),"À vérifier"))</f>
        <v/>
      </c>
      <c r="F79" s="24">
        <f>IF($D79="","",IFERROR(INDEX(Ateliers!$D$2:$D$101,MATCH($D79,Ateliers!$A$2:$A$101,0)),"À vérifier"))</f>
        <v/>
      </c>
      <c r="G79" s="36">
        <f>IF(OR($C79="",NOT(ISNUMBER($F79))),"",IFERROR($C79+$F79/1440,""))</f>
        <v/>
      </c>
      <c r="H79" s="11" t="n"/>
      <c r="I79" s="24">
        <f>IF($D79="","",IFERROR(INDEX(Ateliers!$E$2:$E$101,MATCH($D79,Ateliers!$A$2:$A$101,0)),"À vérifier"))</f>
        <v/>
      </c>
      <c r="J79" s="24">
        <f>IF($H79="","",IFERROR(INDEX(Paramètres!$B$10:$B$30,MATCH($H79,Paramètres!$A$10:$A$30,0)),"À vérifier"))</f>
        <v/>
      </c>
      <c r="K79" s="24">
        <f>IF(OR(NOT(ISNUMBER($I79)),NOT(ISNUMBER($J79))),"",$J79-$I79)</f>
        <v/>
      </c>
      <c r="L79" s="10" t="n"/>
      <c r="M79" s="11" t="n"/>
      <c r="N79" s="26">
        <f>IF(OR($B79="",$C79="",$G79="",$H79=""),"",IF(SUMPRODUCT(($B$2:$B$101=$B79)*($H$2:$H$101=$H79)*($C$2:$C$101&lt;$G79)*($G$2:$G$101&gt;$C79))&gt;1,"Conflit","OK"))</f>
        <v/>
      </c>
      <c r="O79" s="6">
        <f>IF($A79="","",IF(OR($B79="",$C79="",$D79="",$H79="",$M79="",$G79="",$E79="À vérifier"),"Incomplet",IF($N79="Conflit","Conflit",IF($K79&lt;0,"Capacité insuffisante","OK"))))</f>
        <v/>
      </c>
      <c r="P79" s="10" t="n"/>
      <c r="Q79">
        <f>IF(Ateliers!$A$79="","",Ateliers!$A$79)</f>
        <v/>
      </c>
    </row>
    <row r="80" ht="30" customHeight="1">
      <c r="A80" s="11" t="n"/>
      <c r="B80" s="31" t="n"/>
      <c r="C80" s="32" t="n"/>
      <c r="D80" s="11" t="n"/>
      <c r="E80" s="3">
        <f>IF($D80="","",IFERROR(INDEX(Ateliers!$B$2:$B$101,MATCH($D80,Ateliers!$A$2:$A$101,0)),"À vérifier"))</f>
        <v/>
      </c>
      <c r="F80" s="19">
        <f>IF($D80="","",IFERROR(INDEX(Ateliers!$D$2:$D$101,MATCH($D80,Ateliers!$A$2:$A$101,0)),"À vérifier"))</f>
        <v/>
      </c>
      <c r="G80" s="33">
        <f>IF(OR($C80="",NOT(ISNUMBER($F80))),"",IFERROR($C80+$F80/1440,""))</f>
        <v/>
      </c>
      <c r="H80" s="11" t="n"/>
      <c r="I80" s="19">
        <f>IF($D80="","",IFERROR(INDEX(Ateliers!$E$2:$E$101,MATCH($D80,Ateliers!$A$2:$A$101,0)),"À vérifier"))</f>
        <v/>
      </c>
      <c r="J80" s="19">
        <f>IF($H80="","",IFERROR(INDEX(Paramètres!$B$10:$B$30,MATCH($H80,Paramètres!$A$10:$A$30,0)),"À vérifier"))</f>
        <v/>
      </c>
      <c r="K80" s="19">
        <f>IF(OR(NOT(ISNUMBER($I80)),NOT(ISNUMBER($J80))),"",$J80-$I80)</f>
        <v/>
      </c>
      <c r="L80" s="10" t="n"/>
      <c r="M80" s="11" t="n"/>
      <c r="N80" s="21">
        <f>IF(OR($B80="",$C80="",$G80="",$H80=""),"",IF(SUMPRODUCT(($B$2:$B$101=$B80)*($H$2:$H$101=$H80)*($C$2:$C$101&lt;$G80)*($G$2:$G$101&gt;$C80))&gt;1,"Conflit","OK"))</f>
        <v/>
      </c>
      <c r="O80" s="3">
        <f>IF($A80="","",IF(OR($B80="",$C80="",$D80="",$H80="",$M80="",$G80="",$E80="À vérifier"),"Incomplet",IF($N80="Conflit","Conflit",IF($K80&lt;0,"Capacité insuffisante","OK"))))</f>
        <v/>
      </c>
      <c r="P80" s="10" t="n"/>
      <c r="Q80">
        <f>IF(Ateliers!$A$80="","",Ateliers!$A$80)</f>
        <v/>
      </c>
    </row>
    <row r="81" ht="30" customHeight="1">
      <c r="A81" s="11" t="n"/>
      <c r="B81" s="31" t="n"/>
      <c r="C81" s="32" t="n"/>
      <c r="D81" s="11" t="n"/>
      <c r="E81" s="6">
        <f>IF($D81="","",IFERROR(INDEX(Ateliers!$B$2:$B$101,MATCH($D81,Ateliers!$A$2:$A$101,0)),"À vérifier"))</f>
        <v/>
      </c>
      <c r="F81" s="24">
        <f>IF($D81="","",IFERROR(INDEX(Ateliers!$D$2:$D$101,MATCH($D81,Ateliers!$A$2:$A$101,0)),"À vérifier"))</f>
        <v/>
      </c>
      <c r="G81" s="36">
        <f>IF(OR($C81="",NOT(ISNUMBER($F81))),"",IFERROR($C81+$F81/1440,""))</f>
        <v/>
      </c>
      <c r="H81" s="11" t="n"/>
      <c r="I81" s="24">
        <f>IF($D81="","",IFERROR(INDEX(Ateliers!$E$2:$E$101,MATCH($D81,Ateliers!$A$2:$A$101,0)),"À vérifier"))</f>
        <v/>
      </c>
      <c r="J81" s="24">
        <f>IF($H81="","",IFERROR(INDEX(Paramètres!$B$10:$B$30,MATCH($H81,Paramètres!$A$10:$A$30,0)),"À vérifier"))</f>
        <v/>
      </c>
      <c r="K81" s="24">
        <f>IF(OR(NOT(ISNUMBER($I81)),NOT(ISNUMBER($J81))),"",$J81-$I81)</f>
        <v/>
      </c>
      <c r="L81" s="10" t="n"/>
      <c r="M81" s="11" t="n"/>
      <c r="N81" s="26">
        <f>IF(OR($B81="",$C81="",$G81="",$H81=""),"",IF(SUMPRODUCT(($B$2:$B$101=$B81)*($H$2:$H$101=$H81)*($C$2:$C$101&lt;$G81)*($G$2:$G$101&gt;$C81))&gt;1,"Conflit","OK"))</f>
        <v/>
      </c>
      <c r="O81" s="6">
        <f>IF($A81="","",IF(OR($B81="",$C81="",$D81="",$H81="",$M81="",$G81="",$E81="À vérifier"),"Incomplet",IF($N81="Conflit","Conflit",IF($K81&lt;0,"Capacité insuffisante","OK"))))</f>
        <v/>
      </c>
      <c r="P81" s="10" t="n"/>
      <c r="Q81">
        <f>IF(Ateliers!$A$81="","",Ateliers!$A$81)</f>
        <v/>
      </c>
    </row>
    <row r="82" ht="30" customHeight="1">
      <c r="A82" s="11" t="n"/>
      <c r="B82" s="31" t="n"/>
      <c r="C82" s="32" t="n"/>
      <c r="D82" s="11" t="n"/>
      <c r="E82" s="3">
        <f>IF($D82="","",IFERROR(INDEX(Ateliers!$B$2:$B$101,MATCH($D82,Ateliers!$A$2:$A$101,0)),"À vérifier"))</f>
        <v/>
      </c>
      <c r="F82" s="19">
        <f>IF($D82="","",IFERROR(INDEX(Ateliers!$D$2:$D$101,MATCH($D82,Ateliers!$A$2:$A$101,0)),"À vérifier"))</f>
        <v/>
      </c>
      <c r="G82" s="33">
        <f>IF(OR($C82="",NOT(ISNUMBER($F82))),"",IFERROR($C82+$F82/1440,""))</f>
        <v/>
      </c>
      <c r="H82" s="11" t="n"/>
      <c r="I82" s="19">
        <f>IF($D82="","",IFERROR(INDEX(Ateliers!$E$2:$E$101,MATCH($D82,Ateliers!$A$2:$A$101,0)),"À vérifier"))</f>
        <v/>
      </c>
      <c r="J82" s="19">
        <f>IF($H82="","",IFERROR(INDEX(Paramètres!$B$10:$B$30,MATCH($H82,Paramètres!$A$10:$A$30,0)),"À vérifier"))</f>
        <v/>
      </c>
      <c r="K82" s="19">
        <f>IF(OR(NOT(ISNUMBER($I82)),NOT(ISNUMBER($J82))),"",$J82-$I82)</f>
        <v/>
      </c>
      <c r="L82" s="10" t="n"/>
      <c r="M82" s="11" t="n"/>
      <c r="N82" s="21">
        <f>IF(OR($B82="",$C82="",$G82="",$H82=""),"",IF(SUMPRODUCT(($B$2:$B$101=$B82)*($H$2:$H$101=$H82)*($C$2:$C$101&lt;$G82)*($G$2:$G$101&gt;$C82))&gt;1,"Conflit","OK"))</f>
        <v/>
      </c>
      <c r="O82" s="3">
        <f>IF($A82="","",IF(OR($B82="",$C82="",$D82="",$H82="",$M82="",$G82="",$E82="À vérifier"),"Incomplet",IF($N82="Conflit","Conflit",IF($K82&lt;0,"Capacité insuffisante","OK"))))</f>
        <v/>
      </c>
      <c r="P82" s="10" t="n"/>
      <c r="Q82">
        <f>IF(Ateliers!$A$82="","",Ateliers!$A$82)</f>
        <v/>
      </c>
    </row>
    <row r="83" ht="30" customHeight="1">
      <c r="A83" s="11" t="n"/>
      <c r="B83" s="31" t="n"/>
      <c r="C83" s="32" t="n"/>
      <c r="D83" s="11" t="n"/>
      <c r="E83" s="6">
        <f>IF($D83="","",IFERROR(INDEX(Ateliers!$B$2:$B$101,MATCH($D83,Ateliers!$A$2:$A$101,0)),"À vérifier"))</f>
        <v/>
      </c>
      <c r="F83" s="24">
        <f>IF($D83="","",IFERROR(INDEX(Ateliers!$D$2:$D$101,MATCH($D83,Ateliers!$A$2:$A$101,0)),"À vérifier"))</f>
        <v/>
      </c>
      <c r="G83" s="36">
        <f>IF(OR($C83="",NOT(ISNUMBER($F83))),"",IFERROR($C83+$F83/1440,""))</f>
        <v/>
      </c>
      <c r="H83" s="11" t="n"/>
      <c r="I83" s="24">
        <f>IF($D83="","",IFERROR(INDEX(Ateliers!$E$2:$E$101,MATCH($D83,Ateliers!$A$2:$A$101,0)),"À vérifier"))</f>
        <v/>
      </c>
      <c r="J83" s="24">
        <f>IF($H83="","",IFERROR(INDEX(Paramètres!$B$10:$B$30,MATCH($H83,Paramètres!$A$10:$A$30,0)),"À vérifier"))</f>
        <v/>
      </c>
      <c r="K83" s="24">
        <f>IF(OR(NOT(ISNUMBER($I83)),NOT(ISNUMBER($J83))),"",$J83-$I83)</f>
        <v/>
      </c>
      <c r="L83" s="10" t="n"/>
      <c r="M83" s="11" t="n"/>
      <c r="N83" s="26">
        <f>IF(OR($B83="",$C83="",$G83="",$H83=""),"",IF(SUMPRODUCT(($B$2:$B$101=$B83)*($H$2:$H$101=$H83)*($C$2:$C$101&lt;$G83)*($G$2:$G$101&gt;$C83))&gt;1,"Conflit","OK"))</f>
        <v/>
      </c>
      <c r="O83" s="6">
        <f>IF($A83="","",IF(OR($B83="",$C83="",$D83="",$H83="",$M83="",$G83="",$E83="À vérifier"),"Incomplet",IF($N83="Conflit","Conflit",IF($K83&lt;0,"Capacité insuffisante","OK"))))</f>
        <v/>
      </c>
      <c r="P83" s="10" t="n"/>
      <c r="Q83">
        <f>IF(Ateliers!$A$83="","",Ateliers!$A$83)</f>
        <v/>
      </c>
    </row>
    <row r="84" ht="30" customHeight="1">
      <c r="A84" s="11" t="n"/>
      <c r="B84" s="31" t="n"/>
      <c r="C84" s="32" t="n"/>
      <c r="D84" s="11" t="n"/>
      <c r="E84" s="3">
        <f>IF($D84="","",IFERROR(INDEX(Ateliers!$B$2:$B$101,MATCH($D84,Ateliers!$A$2:$A$101,0)),"À vérifier"))</f>
        <v/>
      </c>
      <c r="F84" s="19">
        <f>IF($D84="","",IFERROR(INDEX(Ateliers!$D$2:$D$101,MATCH($D84,Ateliers!$A$2:$A$101,0)),"À vérifier"))</f>
        <v/>
      </c>
      <c r="G84" s="33">
        <f>IF(OR($C84="",NOT(ISNUMBER($F84))),"",IFERROR($C84+$F84/1440,""))</f>
        <v/>
      </c>
      <c r="H84" s="11" t="n"/>
      <c r="I84" s="19">
        <f>IF($D84="","",IFERROR(INDEX(Ateliers!$E$2:$E$101,MATCH($D84,Ateliers!$A$2:$A$101,0)),"À vérifier"))</f>
        <v/>
      </c>
      <c r="J84" s="19">
        <f>IF($H84="","",IFERROR(INDEX(Paramètres!$B$10:$B$30,MATCH($H84,Paramètres!$A$10:$A$30,0)),"À vérifier"))</f>
        <v/>
      </c>
      <c r="K84" s="19">
        <f>IF(OR(NOT(ISNUMBER($I84)),NOT(ISNUMBER($J84))),"",$J84-$I84)</f>
        <v/>
      </c>
      <c r="L84" s="10" t="n"/>
      <c r="M84" s="11" t="n"/>
      <c r="N84" s="21">
        <f>IF(OR($B84="",$C84="",$G84="",$H84=""),"",IF(SUMPRODUCT(($B$2:$B$101=$B84)*($H$2:$H$101=$H84)*($C$2:$C$101&lt;$G84)*($G$2:$G$101&gt;$C84))&gt;1,"Conflit","OK"))</f>
        <v/>
      </c>
      <c r="O84" s="3">
        <f>IF($A84="","",IF(OR($B84="",$C84="",$D84="",$H84="",$M84="",$G84="",$E84="À vérifier"),"Incomplet",IF($N84="Conflit","Conflit",IF($K84&lt;0,"Capacité insuffisante","OK"))))</f>
        <v/>
      </c>
      <c r="P84" s="10" t="n"/>
      <c r="Q84">
        <f>IF(Ateliers!$A$84="","",Ateliers!$A$84)</f>
        <v/>
      </c>
    </row>
    <row r="85" ht="30" customHeight="1">
      <c r="A85" s="11" t="n"/>
      <c r="B85" s="31" t="n"/>
      <c r="C85" s="32" t="n"/>
      <c r="D85" s="11" t="n"/>
      <c r="E85" s="6">
        <f>IF($D85="","",IFERROR(INDEX(Ateliers!$B$2:$B$101,MATCH($D85,Ateliers!$A$2:$A$101,0)),"À vérifier"))</f>
        <v/>
      </c>
      <c r="F85" s="24">
        <f>IF($D85="","",IFERROR(INDEX(Ateliers!$D$2:$D$101,MATCH($D85,Ateliers!$A$2:$A$101,0)),"À vérifier"))</f>
        <v/>
      </c>
      <c r="G85" s="36">
        <f>IF(OR($C85="",NOT(ISNUMBER($F85))),"",IFERROR($C85+$F85/1440,""))</f>
        <v/>
      </c>
      <c r="H85" s="11" t="n"/>
      <c r="I85" s="24">
        <f>IF($D85="","",IFERROR(INDEX(Ateliers!$E$2:$E$101,MATCH($D85,Ateliers!$A$2:$A$101,0)),"À vérifier"))</f>
        <v/>
      </c>
      <c r="J85" s="24">
        <f>IF($H85="","",IFERROR(INDEX(Paramètres!$B$10:$B$30,MATCH($H85,Paramètres!$A$10:$A$30,0)),"À vérifier"))</f>
        <v/>
      </c>
      <c r="K85" s="24">
        <f>IF(OR(NOT(ISNUMBER($I85)),NOT(ISNUMBER($J85))),"",$J85-$I85)</f>
        <v/>
      </c>
      <c r="L85" s="10" t="n"/>
      <c r="M85" s="11" t="n"/>
      <c r="N85" s="26">
        <f>IF(OR($B85="",$C85="",$G85="",$H85=""),"",IF(SUMPRODUCT(($B$2:$B$101=$B85)*($H$2:$H$101=$H85)*($C$2:$C$101&lt;$G85)*($G$2:$G$101&gt;$C85))&gt;1,"Conflit","OK"))</f>
        <v/>
      </c>
      <c r="O85" s="6">
        <f>IF($A85="","",IF(OR($B85="",$C85="",$D85="",$H85="",$M85="",$G85="",$E85="À vérifier"),"Incomplet",IF($N85="Conflit","Conflit",IF($K85&lt;0,"Capacité insuffisante","OK"))))</f>
        <v/>
      </c>
      <c r="P85" s="10" t="n"/>
      <c r="Q85">
        <f>IF(Ateliers!$A$85="","",Ateliers!$A$85)</f>
        <v/>
      </c>
    </row>
    <row r="86" ht="30" customHeight="1">
      <c r="A86" s="11" t="n"/>
      <c r="B86" s="31" t="n"/>
      <c r="C86" s="32" t="n"/>
      <c r="D86" s="11" t="n"/>
      <c r="E86" s="3">
        <f>IF($D86="","",IFERROR(INDEX(Ateliers!$B$2:$B$101,MATCH($D86,Ateliers!$A$2:$A$101,0)),"À vérifier"))</f>
        <v/>
      </c>
      <c r="F86" s="19">
        <f>IF($D86="","",IFERROR(INDEX(Ateliers!$D$2:$D$101,MATCH($D86,Ateliers!$A$2:$A$101,0)),"À vérifier"))</f>
        <v/>
      </c>
      <c r="G86" s="33">
        <f>IF(OR($C86="",NOT(ISNUMBER($F86))),"",IFERROR($C86+$F86/1440,""))</f>
        <v/>
      </c>
      <c r="H86" s="11" t="n"/>
      <c r="I86" s="19">
        <f>IF($D86="","",IFERROR(INDEX(Ateliers!$E$2:$E$101,MATCH($D86,Ateliers!$A$2:$A$101,0)),"À vérifier"))</f>
        <v/>
      </c>
      <c r="J86" s="19">
        <f>IF($H86="","",IFERROR(INDEX(Paramètres!$B$10:$B$30,MATCH($H86,Paramètres!$A$10:$A$30,0)),"À vérifier"))</f>
        <v/>
      </c>
      <c r="K86" s="19">
        <f>IF(OR(NOT(ISNUMBER($I86)),NOT(ISNUMBER($J86))),"",$J86-$I86)</f>
        <v/>
      </c>
      <c r="L86" s="10" t="n"/>
      <c r="M86" s="11" t="n"/>
      <c r="N86" s="21">
        <f>IF(OR($B86="",$C86="",$G86="",$H86=""),"",IF(SUMPRODUCT(($B$2:$B$101=$B86)*($H$2:$H$101=$H86)*($C$2:$C$101&lt;$G86)*($G$2:$G$101&gt;$C86))&gt;1,"Conflit","OK"))</f>
        <v/>
      </c>
      <c r="O86" s="3">
        <f>IF($A86="","",IF(OR($B86="",$C86="",$D86="",$H86="",$M86="",$G86="",$E86="À vérifier"),"Incomplet",IF($N86="Conflit","Conflit",IF($K86&lt;0,"Capacité insuffisante","OK"))))</f>
        <v/>
      </c>
      <c r="P86" s="10" t="n"/>
      <c r="Q86">
        <f>IF(Ateliers!$A$86="","",Ateliers!$A$86)</f>
        <v/>
      </c>
    </row>
    <row r="87" ht="30" customHeight="1">
      <c r="A87" s="11" t="n"/>
      <c r="B87" s="31" t="n"/>
      <c r="C87" s="32" t="n"/>
      <c r="D87" s="11" t="n"/>
      <c r="E87" s="6">
        <f>IF($D87="","",IFERROR(INDEX(Ateliers!$B$2:$B$101,MATCH($D87,Ateliers!$A$2:$A$101,0)),"À vérifier"))</f>
        <v/>
      </c>
      <c r="F87" s="24">
        <f>IF($D87="","",IFERROR(INDEX(Ateliers!$D$2:$D$101,MATCH($D87,Ateliers!$A$2:$A$101,0)),"À vérifier"))</f>
        <v/>
      </c>
      <c r="G87" s="36">
        <f>IF(OR($C87="",NOT(ISNUMBER($F87))),"",IFERROR($C87+$F87/1440,""))</f>
        <v/>
      </c>
      <c r="H87" s="11" t="n"/>
      <c r="I87" s="24">
        <f>IF($D87="","",IFERROR(INDEX(Ateliers!$E$2:$E$101,MATCH($D87,Ateliers!$A$2:$A$101,0)),"À vérifier"))</f>
        <v/>
      </c>
      <c r="J87" s="24">
        <f>IF($H87="","",IFERROR(INDEX(Paramètres!$B$10:$B$30,MATCH($H87,Paramètres!$A$10:$A$30,0)),"À vérifier"))</f>
        <v/>
      </c>
      <c r="K87" s="24">
        <f>IF(OR(NOT(ISNUMBER($I87)),NOT(ISNUMBER($J87))),"",$J87-$I87)</f>
        <v/>
      </c>
      <c r="L87" s="10" t="n"/>
      <c r="M87" s="11" t="n"/>
      <c r="N87" s="26">
        <f>IF(OR($B87="",$C87="",$G87="",$H87=""),"",IF(SUMPRODUCT(($B$2:$B$101=$B87)*($H$2:$H$101=$H87)*($C$2:$C$101&lt;$G87)*($G$2:$G$101&gt;$C87))&gt;1,"Conflit","OK"))</f>
        <v/>
      </c>
      <c r="O87" s="6">
        <f>IF($A87="","",IF(OR($B87="",$C87="",$D87="",$H87="",$M87="",$G87="",$E87="À vérifier"),"Incomplet",IF($N87="Conflit","Conflit",IF($K87&lt;0,"Capacité insuffisante","OK"))))</f>
        <v/>
      </c>
      <c r="P87" s="10" t="n"/>
      <c r="Q87">
        <f>IF(Ateliers!$A$87="","",Ateliers!$A$87)</f>
        <v/>
      </c>
    </row>
    <row r="88" ht="30" customHeight="1">
      <c r="A88" s="11" t="n"/>
      <c r="B88" s="31" t="n"/>
      <c r="C88" s="32" t="n"/>
      <c r="D88" s="11" t="n"/>
      <c r="E88" s="3">
        <f>IF($D88="","",IFERROR(INDEX(Ateliers!$B$2:$B$101,MATCH($D88,Ateliers!$A$2:$A$101,0)),"À vérifier"))</f>
        <v/>
      </c>
      <c r="F88" s="19">
        <f>IF($D88="","",IFERROR(INDEX(Ateliers!$D$2:$D$101,MATCH($D88,Ateliers!$A$2:$A$101,0)),"À vérifier"))</f>
        <v/>
      </c>
      <c r="G88" s="33">
        <f>IF(OR($C88="",NOT(ISNUMBER($F88))),"",IFERROR($C88+$F88/1440,""))</f>
        <v/>
      </c>
      <c r="H88" s="11" t="n"/>
      <c r="I88" s="19">
        <f>IF($D88="","",IFERROR(INDEX(Ateliers!$E$2:$E$101,MATCH($D88,Ateliers!$A$2:$A$101,0)),"À vérifier"))</f>
        <v/>
      </c>
      <c r="J88" s="19">
        <f>IF($H88="","",IFERROR(INDEX(Paramètres!$B$10:$B$30,MATCH($H88,Paramètres!$A$10:$A$30,0)),"À vérifier"))</f>
        <v/>
      </c>
      <c r="K88" s="19">
        <f>IF(OR(NOT(ISNUMBER($I88)),NOT(ISNUMBER($J88))),"",$J88-$I88)</f>
        <v/>
      </c>
      <c r="L88" s="10" t="n"/>
      <c r="M88" s="11" t="n"/>
      <c r="N88" s="21">
        <f>IF(OR($B88="",$C88="",$G88="",$H88=""),"",IF(SUMPRODUCT(($B$2:$B$101=$B88)*($H$2:$H$101=$H88)*($C$2:$C$101&lt;$G88)*($G$2:$G$101&gt;$C88))&gt;1,"Conflit","OK"))</f>
        <v/>
      </c>
      <c r="O88" s="3">
        <f>IF($A88="","",IF(OR($B88="",$C88="",$D88="",$H88="",$M88="",$G88="",$E88="À vérifier"),"Incomplet",IF($N88="Conflit","Conflit",IF($K88&lt;0,"Capacité insuffisante","OK"))))</f>
        <v/>
      </c>
      <c r="P88" s="10" t="n"/>
      <c r="Q88">
        <f>IF(Ateliers!$A$88="","",Ateliers!$A$88)</f>
        <v/>
      </c>
    </row>
    <row r="89" ht="30" customHeight="1">
      <c r="A89" s="11" t="n"/>
      <c r="B89" s="31" t="n"/>
      <c r="C89" s="32" t="n"/>
      <c r="D89" s="11" t="n"/>
      <c r="E89" s="6">
        <f>IF($D89="","",IFERROR(INDEX(Ateliers!$B$2:$B$101,MATCH($D89,Ateliers!$A$2:$A$101,0)),"À vérifier"))</f>
        <v/>
      </c>
      <c r="F89" s="24">
        <f>IF($D89="","",IFERROR(INDEX(Ateliers!$D$2:$D$101,MATCH($D89,Ateliers!$A$2:$A$101,0)),"À vérifier"))</f>
        <v/>
      </c>
      <c r="G89" s="36">
        <f>IF(OR($C89="",NOT(ISNUMBER($F89))),"",IFERROR($C89+$F89/1440,""))</f>
        <v/>
      </c>
      <c r="H89" s="11" t="n"/>
      <c r="I89" s="24">
        <f>IF($D89="","",IFERROR(INDEX(Ateliers!$E$2:$E$101,MATCH($D89,Ateliers!$A$2:$A$101,0)),"À vérifier"))</f>
        <v/>
      </c>
      <c r="J89" s="24">
        <f>IF($H89="","",IFERROR(INDEX(Paramètres!$B$10:$B$30,MATCH($H89,Paramètres!$A$10:$A$30,0)),"À vérifier"))</f>
        <v/>
      </c>
      <c r="K89" s="24">
        <f>IF(OR(NOT(ISNUMBER($I89)),NOT(ISNUMBER($J89))),"",$J89-$I89)</f>
        <v/>
      </c>
      <c r="L89" s="10" t="n"/>
      <c r="M89" s="11" t="n"/>
      <c r="N89" s="26">
        <f>IF(OR($B89="",$C89="",$G89="",$H89=""),"",IF(SUMPRODUCT(($B$2:$B$101=$B89)*($H$2:$H$101=$H89)*($C$2:$C$101&lt;$G89)*($G$2:$G$101&gt;$C89))&gt;1,"Conflit","OK"))</f>
        <v/>
      </c>
      <c r="O89" s="6">
        <f>IF($A89="","",IF(OR($B89="",$C89="",$D89="",$H89="",$M89="",$G89="",$E89="À vérifier"),"Incomplet",IF($N89="Conflit","Conflit",IF($K89&lt;0,"Capacité insuffisante","OK"))))</f>
        <v/>
      </c>
      <c r="P89" s="10" t="n"/>
      <c r="Q89">
        <f>IF(Ateliers!$A$89="","",Ateliers!$A$89)</f>
        <v/>
      </c>
    </row>
    <row r="90" ht="30" customHeight="1">
      <c r="A90" s="11" t="n"/>
      <c r="B90" s="31" t="n"/>
      <c r="C90" s="32" t="n"/>
      <c r="D90" s="11" t="n"/>
      <c r="E90" s="3">
        <f>IF($D90="","",IFERROR(INDEX(Ateliers!$B$2:$B$101,MATCH($D90,Ateliers!$A$2:$A$101,0)),"À vérifier"))</f>
        <v/>
      </c>
      <c r="F90" s="19">
        <f>IF($D90="","",IFERROR(INDEX(Ateliers!$D$2:$D$101,MATCH($D90,Ateliers!$A$2:$A$101,0)),"À vérifier"))</f>
        <v/>
      </c>
      <c r="G90" s="33">
        <f>IF(OR($C90="",NOT(ISNUMBER($F90))),"",IFERROR($C90+$F90/1440,""))</f>
        <v/>
      </c>
      <c r="H90" s="11" t="n"/>
      <c r="I90" s="19">
        <f>IF($D90="","",IFERROR(INDEX(Ateliers!$E$2:$E$101,MATCH($D90,Ateliers!$A$2:$A$101,0)),"À vérifier"))</f>
        <v/>
      </c>
      <c r="J90" s="19">
        <f>IF($H90="","",IFERROR(INDEX(Paramètres!$B$10:$B$30,MATCH($H90,Paramètres!$A$10:$A$30,0)),"À vérifier"))</f>
        <v/>
      </c>
      <c r="K90" s="19">
        <f>IF(OR(NOT(ISNUMBER($I90)),NOT(ISNUMBER($J90))),"",$J90-$I90)</f>
        <v/>
      </c>
      <c r="L90" s="10" t="n"/>
      <c r="M90" s="11" t="n"/>
      <c r="N90" s="21">
        <f>IF(OR($B90="",$C90="",$G90="",$H90=""),"",IF(SUMPRODUCT(($B$2:$B$101=$B90)*($H$2:$H$101=$H90)*($C$2:$C$101&lt;$G90)*($G$2:$G$101&gt;$C90))&gt;1,"Conflit","OK"))</f>
        <v/>
      </c>
      <c r="O90" s="3">
        <f>IF($A90="","",IF(OR($B90="",$C90="",$D90="",$H90="",$M90="",$G90="",$E90="À vérifier"),"Incomplet",IF($N90="Conflit","Conflit",IF($K90&lt;0,"Capacité insuffisante","OK"))))</f>
        <v/>
      </c>
      <c r="P90" s="10" t="n"/>
      <c r="Q90">
        <f>IF(Ateliers!$A$90="","",Ateliers!$A$90)</f>
        <v/>
      </c>
    </row>
    <row r="91" ht="30" customHeight="1">
      <c r="A91" s="11" t="n"/>
      <c r="B91" s="31" t="n"/>
      <c r="C91" s="32" t="n"/>
      <c r="D91" s="11" t="n"/>
      <c r="E91" s="6">
        <f>IF($D91="","",IFERROR(INDEX(Ateliers!$B$2:$B$101,MATCH($D91,Ateliers!$A$2:$A$101,0)),"À vérifier"))</f>
        <v/>
      </c>
      <c r="F91" s="24">
        <f>IF($D91="","",IFERROR(INDEX(Ateliers!$D$2:$D$101,MATCH($D91,Ateliers!$A$2:$A$101,0)),"À vérifier"))</f>
        <v/>
      </c>
      <c r="G91" s="36">
        <f>IF(OR($C91="",NOT(ISNUMBER($F91))),"",IFERROR($C91+$F91/1440,""))</f>
        <v/>
      </c>
      <c r="H91" s="11" t="n"/>
      <c r="I91" s="24">
        <f>IF($D91="","",IFERROR(INDEX(Ateliers!$E$2:$E$101,MATCH($D91,Ateliers!$A$2:$A$101,0)),"À vérifier"))</f>
        <v/>
      </c>
      <c r="J91" s="24">
        <f>IF($H91="","",IFERROR(INDEX(Paramètres!$B$10:$B$30,MATCH($H91,Paramètres!$A$10:$A$30,0)),"À vérifier"))</f>
        <v/>
      </c>
      <c r="K91" s="24">
        <f>IF(OR(NOT(ISNUMBER($I91)),NOT(ISNUMBER($J91))),"",$J91-$I91)</f>
        <v/>
      </c>
      <c r="L91" s="10" t="n"/>
      <c r="M91" s="11" t="n"/>
      <c r="N91" s="26">
        <f>IF(OR($B91="",$C91="",$G91="",$H91=""),"",IF(SUMPRODUCT(($B$2:$B$101=$B91)*($H$2:$H$101=$H91)*($C$2:$C$101&lt;$G91)*($G$2:$G$101&gt;$C91))&gt;1,"Conflit","OK"))</f>
        <v/>
      </c>
      <c r="O91" s="6">
        <f>IF($A91="","",IF(OR($B91="",$C91="",$D91="",$H91="",$M91="",$G91="",$E91="À vérifier"),"Incomplet",IF($N91="Conflit","Conflit",IF($K91&lt;0,"Capacité insuffisante","OK"))))</f>
        <v/>
      </c>
      <c r="P91" s="10" t="n"/>
      <c r="Q91">
        <f>IF(Ateliers!$A$91="","",Ateliers!$A$91)</f>
        <v/>
      </c>
    </row>
    <row r="92" ht="30" customHeight="1">
      <c r="A92" s="11" t="n"/>
      <c r="B92" s="31" t="n"/>
      <c r="C92" s="32" t="n"/>
      <c r="D92" s="11" t="n"/>
      <c r="E92" s="3">
        <f>IF($D92="","",IFERROR(INDEX(Ateliers!$B$2:$B$101,MATCH($D92,Ateliers!$A$2:$A$101,0)),"À vérifier"))</f>
        <v/>
      </c>
      <c r="F92" s="19">
        <f>IF($D92="","",IFERROR(INDEX(Ateliers!$D$2:$D$101,MATCH($D92,Ateliers!$A$2:$A$101,0)),"À vérifier"))</f>
        <v/>
      </c>
      <c r="G92" s="33">
        <f>IF(OR($C92="",NOT(ISNUMBER($F92))),"",IFERROR($C92+$F92/1440,""))</f>
        <v/>
      </c>
      <c r="H92" s="11" t="n"/>
      <c r="I92" s="19">
        <f>IF($D92="","",IFERROR(INDEX(Ateliers!$E$2:$E$101,MATCH($D92,Ateliers!$A$2:$A$101,0)),"À vérifier"))</f>
        <v/>
      </c>
      <c r="J92" s="19">
        <f>IF($H92="","",IFERROR(INDEX(Paramètres!$B$10:$B$30,MATCH($H92,Paramètres!$A$10:$A$30,0)),"À vérifier"))</f>
        <v/>
      </c>
      <c r="K92" s="19">
        <f>IF(OR(NOT(ISNUMBER($I92)),NOT(ISNUMBER($J92))),"",$J92-$I92)</f>
        <v/>
      </c>
      <c r="L92" s="10" t="n"/>
      <c r="M92" s="11" t="n"/>
      <c r="N92" s="21">
        <f>IF(OR($B92="",$C92="",$G92="",$H92=""),"",IF(SUMPRODUCT(($B$2:$B$101=$B92)*($H$2:$H$101=$H92)*($C$2:$C$101&lt;$G92)*($G$2:$G$101&gt;$C92))&gt;1,"Conflit","OK"))</f>
        <v/>
      </c>
      <c r="O92" s="3">
        <f>IF($A92="","",IF(OR($B92="",$C92="",$D92="",$H92="",$M92="",$G92="",$E92="À vérifier"),"Incomplet",IF($N92="Conflit","Conflit",IF($K92&lt;0,"Capacité insuffisante","OK"))))</f>
        <v/>
      </c>
      <c r="P92" s="10" t="n"/>
      <c r="Q92">
        <f>IF(Ateliers!$A$92="","",Ateliers!$A$92)</f>
        <v/>
      </c>
    </row>
    <row r="93" ht="30" customHeight="1">
      <c r="A93" s="11" t="n"/>
      <c r="B93" s="31" t="n"/>
      <c r="C93" s="32" t="n"/>
      <c r="D93" s="11" t="n"/>
      <c r="E93" s="6">
        <f>IF($D93="","",IFERROR(INDEX(Ateliers!$B$2:$B$101,MATCH($D93,Ateliers!$A$2:$A$101,0)),"À vérifier"))</f>
        <v/>
      </c>
      <c r="F93" s="24">
        <f>IF($D93="","",IFERROR(INDEX(Ateliers!$D$2:$D$101,MATCH($D93,Ateliers!$A$2:$A$101,0)),"À vérifier"))</f>
        <v/>
      </c>
      <c r="G93" s="36">
        <f>IF(OR($C93="",NOT(ISNUMBER($F93))),"",IFERROR($C93+$F93/1440,""))</f>
        <v/>
      </c>
      <c r="H93" s="11" t="n"/>
      <c r="I93" s="24">
        <f>IF($D93="","",IFERROR(INDEX(Ateliers!$E$2:$E$101,MATCH($D93,Ateliers!$A$2:$A$101,0)),"À vérifier"))</f>
        <v/>
      </c>
      <c r="J93" s="24">
        <f>IF($H93="","",IFERROR(INDEX(Paramètres!$B$10:$B$30,MATCH($H93,Paramètres!$A$10:$A$30,0)),"À vérifier"))</f>
        <v/>
      </c>
      <c r="K93" s="24">
        <f>IF(OR(NOT(ISNUMBER($I93)),NOT(ISNUMBER($J93))),"",$J93-$I93)</f>
        <v/>
      </c>
      <c r="L93" s="10" t="n"/>
      <c r="M93" s="11" t="n"/>
      <c r="N93" s="26">
        <f>IF(OR($B93="",$C93="",$G93="",$H93=""),"",IF(SUMPRODUCT(($B$2:$B$101=$B93)*($H$2:$H$101=$H93)*($C$2:$C$101&lt;$G93)*($G$2:$G$101&gt;$C93))&gt;1,"Conflit","OK"))</f>
        <v/>
      </c>
      <c r="O93" s="6">
        <f>IF($A93="","",IF(OR($B93="",$C93="",$D93="",$H93="",$M93="",$G93="",$E93="À vérifier"),"Incomplet",IF($N93="Conflit","Conflit",IF($K93&lt;0,"Capacité insuffisante","OK"))))</f>
        <v/>
      </c>
      <c r="P93" s="10" t="n"/>
      <c r="Q93">
        <f>IF(Ateliers!$A$93="","",Ateliers!$A$93)</f>
        <v/>
      </c>
    </row>
    <row r="94" ht="30" customHeight="1">
      <c r="A94" s="11" t="n"/>
      <c r="B94" s="31" t="n"/>
      <c r="C94" s="32" t="n"/>
      <c r="D94" s="11" t="n"/>
      <c r="E94" s="3">
        <f>IF($D94="","",IFERROR(INDEX(Ateliers!$B$2:$B$101,MATCH($D94,Ateliers!$A$2:$A$101,0)),"À vérifier"))</f>
        <v/>
      </c>
      <c r="F94" s="19">
        <f>IF($D94="","",IFERROR(INDEX(Ateliers!$D$2:$D$101,MATCH($D94,Ateliers!$A$2:$A$101,0)),"À vérifier"))</f>
        <v/>
      </c>
      <c r="G94" s="33">
        <f>IF(OR($C94="",NOT(ISNUMBER($F94))),"",IFERROR($C94+$F94/1440,""))</f>
        <v/>
      </c>
      <c r="H94" s="11" t="n"/>
      <c r="I94" s="19">
        <f>IF($D94="","",IFERROR(INDEX(Ateliers!$E$2:$E$101,MATCH($D94,Ateliers!$A$2:$A$101,0)),"À vérifier"))</f>
        <v/>
      </c>
      <c r="J94" s="19">
        <f>IF($H94="","",IFERROR(INDEX(Paramètres!$B$10:$B$30,MATCH($H94,Paramètres!$A$10:$A$30,0)),"À vérifier"))</f>
        <v/>
      </c>
      <c r="K94" s="19">
        <f>IF(OR(NOT(ISNUMBER($I94)),NOT(ISNUMBER($J94))),"",$J94-$I94)</f>
        <v/>
      </c>
      <c r="L94" s="10" t="n"/>
      <c r="M94" s="11" t="n"/>
      <c r="N94" s="21">
        <f>IF(OR($B94="",$C94="",$G94="",$H94=""),"",IF(SUMPRODUCT(($B$2:$B$101=$B94)*($H$2:$H$101=$H94)*($C$2:$C$101&lt;$G94)*($G$2:$G$101&gt;$C94))&gt;1,"Conflit","OK"))</f>
        <v/>
      </c>
      <c r="O94" s="3">
        <f>IF($A94="","",IF(OR($B94="",$C94="",$D94="",$H94="",$M94="",$G94="",$E94="À vérifier"),"Incomplet",IF($N94="Conflit","Conflit",IF($K94&lt;0,"Capacité insuffisante","OK"))))</f>
        <v/>
      </c>
      <c r="P94" s="10" t="n"/>
      <c r="Q94">
        <f>IF(Ateliers!$A$94="","",Ateliers!$A$94)</f>
        <v/>
      </c>
    </row>
    <row r="95" ht="30" customHeight="1">
      <c r="A95" s="11" t="n"/>
      <c r="B95" s="31" t="n"/>
      <c r="C95" s="32" t="n"/>
      <c r="D95" s="11" t="n"/>
      <c r="E95" s="6">
        <f>IF($D95="","",IFERROR(INDEX(Ateliers!$B$2:$B$101,MATCH($D95,Ateliers!$A$2:$A$101,0)),"À vérifier"))</f>
        <v/>
      </c>
      <c r="F95" s="24">
        <f>IF($D95="","",IFERROR(INDEX(Ateliers!$D$2:$D$101,MATCH($D95,Ateliers!$A$2:$A$101,0)),"À vérifier"))</f>
        <v/>
      </c>
      <c r="G95" s="36">
        <f>IF(OR($C95="",NOT(ISNUMBER($F95))),"",IFERROR($C95+$F95/1440,""))</f>
        <v/>
      </c>
      <c r="H95" s="11" t="n"/>
      <c r="I95" s="24">
        <f>IF($D95="","",IFERROR(INDEX(Ateliers!$E$2:$E$101,MATCH($D95,Ateliers!$A$2:$A$101,0)),"À vérifier"))</f>
        <v/>
      </c>
      <c r="J95" s="24">
        <f>IF($H95="","",IFERROR(INDEX(Paramètres!$B$10:$B$30,MATCH($H95,Paramètres!$A$10:$A$30,0)),"À vérifier"))</f>
        <v/>
      </c>
      <c r="K95" s="24">
        <f>IF(OR(NOT(ISNUMBER($I95)),NOT(ISNUMBER($J95))),"",$J95-$I95)</f>
        <v/>
      </c>
      <c r="L95" s="10" t="n"/>
      <c r="M95" s="11" t="n"/>
      <c r="N95" s="26">
        <f>IF(OR($B95="",$C95="",$G95="",$H95=""),"",IF(SUMPRODUCT(($B$2:$B$101=$B95)*($H$2:$H$101=$H95)*($C$2:$C$101&lt;$G95)*($G$2:$G$101&gt;$C95))&gt;1,"Conflit","OK"))</f>
        <v/>
      </c>
      <c r="O95" s="6">
        <f>IF($A95="","",IF(OR($B95="",$C95="",$D95="",$H95="",$M95="",$G95="",$E95="À vérifier"),"Incomplet",IF($N95="Conflit","Conflit",IF($K95&lt;0,"Capacité insuffisante","OK"))))</f>
        <v/>
      </c>
      <c r="P95" s="10" t="n"/>
      <c r="Q95">
        <f>IF(Ateliers!$A$95="","",Ateliers!$A$95)</f>
        <v/>
      </c>
    </row>
    <row r="96" ht="30" customHeight="1">
      <c r="A96" s="11" t="n"/>
      <c r="B96" s="31" t="n"/>
      <c r="C96" s="32" t="n"/>
      <c r="D96" s="11" t="n"/>
      <c r="E96" s="3">
        <f>IF($D96="","",IFERROR(INDEX(Ateliers!$B$2:$B$101,MATCH($D96,Ateliers!$A$2:$A$101,0)),"À vérifier"))</f>
        <v/>
      </c>
      <c r="F96" s="19">
        <f>IF($D96="","",IFERROR(INDEX(Ateliers!$D$2:$D$101,MATCH($D96,Ateliers!$A$2:$A$101,0)),"À vérifier"))</f>
        <v/>
      </c>
      <c r="G96" s="33">
        <f>IF(OR($C96="",NOT(ISNUMBER($F96))),"",IFERROR($C96+$F96/1440,""))</f>
        <v/>
      </c>
      <c r="H96" s="11" t="n"/>
      <c r="I96" s="19">
        <f>IF($D96="","",IFERROR(INDEX(Ateliers!$E$2:$E$101,MATCH($D96,Ateliers!$A$2:$A$101,0)),"À vérifier"))</f>
        <v/>
      </c>
      <c r="J96" s="19">
        <f>IF($H96="","",IFERROR(INDEX(Paramètres!$B$10:$B$30,MATCH($H96,Paramètres!$A$10:$A$30,0)),"À vérifier"))</f>
        <v/>
      </c>
      <c r="K96" s="19">
        <f>IF(OR(NOT(ISNUMBER($I96)),NOT(ISNUMBER($J96))),"",$J96-$I96)</f>
        <v/>
      </c>
      <c r="L96" s="10" t="n"/>
      <c r="M96" s="11" t="n"/>
      <c r="N96" s="21">
        <f>IF(OR($B96="",$C96="",$G96="",$H96=""),"",IF(SUMPRODUCT(($B$2:$B$101=$B96)*($H$2:$H$101=$H96)*($C$2:$C$101&lt;$G96)*($G$2:$G$101&gt;$C96))&gt;1,"Conflit","OK"))</f>
        <v/>
      </c>
      <c r="O96" s="3">
        <f>IF($A96="","",IF(OR($B96="",$C96="",$D96="",$H96="",$M96="",$G96="",$E96="À vérifier"),"Incomplet",IF($N96="Conflit","Conflit",IF($K96&lt;0,"Capacité insuffisante","OK"))))</f>
        <v/>
      </c>
      <c r="P96" s="10" t="n"/>
      <c r="Q96">
        <f>IF(Ateliers!$A$96="","",Ateliers!$A$96)</f>
        <v/>
      </c>
    </row>
    <row r="97" ht="30" customHeight="1">
      <c r="A97" s="11" t="n"/>
      <c r="B97" s="31" t="n"/>
      <c r="C97" s="32" t="n"/>
      <c r="D97" s="11" t="n"/>
      <c r="E97" s="6">
        <f>IF($D97="","",IFERROR(INDEX(Ateliers!$B$2:$B$101,MATCH($D97,Ateliers!$A$2:$A$101,0)),"À vérifier"))</f>
        <v/>
      </c>
      <c r="F97" s="24">
        <f>IF($D97="","",IFERROR(INDEX(Ateliers!$D$2:$D$101,MATCH($D97,Ateliers!$A$2:$A$101,0)),"À vérifier"))</f>
        <v/>
      </c>
      <c r="G97" s="36">
        <f>IF(OR($C97="",NOT(ISNUMBER($F97))),"",IFERROR($C97+$F97/1440,""))</f>
        <v/>
      </c>
      <c r="H97" s="11" t="n"/>
      <c r="I97" s="24">
        <f>IF($D97="","",IFERROR(INDEX(Ateliers!$E$2:$E$101,MATCH($D97,Ateliers!$A$2:$A$101,0)),"À vérifier"))</f>
        <v/>
      </c>
      <c r="J97" s="24">
        <f>IF($H97="","",IFERROR(INDEX(Paramètres!$B$10:$B$30,MATCH($H97,Paramètres!$A$10:$A$30,0)),"À vérifier"))</f>
        <v/>
      </c>
      <c r="K97" s="24">
        <f>IF(OR(NOT(ISNUMBER($I97)),NOT(ISNUMBER($J97))),"",$J97-$I97)</f>
        <v/>
      </c>
      <c r="L97" s="10" t="n"/>
      <c r="M97" s="11" t="n"/>
      <c r="N97" s="26">
        <f>IF(OR($B97="",$C97="",$G97="",$H97=""),"",IF(SUMPRODUCT(($B$2:$B$101=$B97)*($H$2:$H$101=$H97)*($C$2:$C$101&lt;$G97)*($G$2:$G$101&gt;$C97))&gt;1,"Conflit","OK"))</f>
        <v/>
      </c>
      <c r="O97" s="6">
        <f>IF($A97="","",IF(OR($B97="",$C97="",$D97="",$H97="",$M97="",$G97="",$E97="À vérifier"),"Incomplet",IF($N97="Conflit","Conflit",IF($K97&lt;0,"Capacité insuffisante","OK"))))</f>
        <v/>
      </c>
      <c r="P97" s="10" t="n"/>
      <c r="Q97">
        <f>IF(Ateliers!$A$97="","",Ateliers!$A$97)</f>
        <v/>
      </c>
    </row>
    <row r="98" ht="30" customHeight="1">
      <c r="A98" s="11" t="n"/>
      <c r="B98" s="31" t="n"/>
      <c r="C98" s="32" t="n"/>
      <c r="D98" s="11" t="n"/>
      <c r="E98" s="3">
        <f>IF($D98="","",IFERROR(INDEX(Ateliers!$B$2:$B$101,MATCH($D98,Ateliers!$A$2:$A$101,0)),"À vérifier"))</f>
        <v/>
      </c>
      <c r="F98" s="19">
        <f>IF($D98="","",IFERROR(INDEX(Ateliers!$D$2:$D$101,MATCH($D98,Ateliers!$A$2:$A$101,0)),"À vérifier"))</f>
        <v/>
      </c>
      <c r="G98" s="33">
        <f>IF(OR($C98="",NOT(ISNUMBER($F98))),"",IFERROR($C98+$F98/1440,""))</f>
        <v/>
      </c>
      <c r="H98" s="11" t="n"/>
      <c r="I98" s="19">
        <f>IF($D98="","",IFERROR(INDEX(Ateliers!$E$2:$E$101,MATCH($D98,Ateliers!$A$2:$A$101,0)),"À vérifier"))</f>
        <v/>
      </c>
      <c r="J98" s="19">
        <f>IF($H98="","",IFERROR(INDEX(Paramètres!$B$10:$B$30,MATCH($H98,Paramètres!$A$10:$A$30,0)),"À vérifier"))</f>
        <v/>
      </c>
      <c r="K98" s="19">
        <f>IF(OR(NOT(ISNUMBER($I98)),NOT(ISNUMBER($J98))),"",$J98-$I98)</f>
        <v/>
      </c>
      <c r="L98" s="10" t="n"/>
      <c r="M98" s="11" t="n"/>
      <c r="N98" s="21">
        <f>IF(OR($B98="",$C98="",$G98="",$H98=""),"",IF(SUMPRODUCT(($B$2:$B$101=$B98)*($H$2:$H$101=$H98)*($C$2:$C$101&lt;$G98)*($G$2:$G$101&gt;$C98))&gt;1,"Conflit","OK"))</f>
        <v/>
      </c>
      <c r="O98" s="3">
        <f>IF($A98="","",IF(OR($B98="",$C98="",$D98="",$H98="",$M98="",$G98="",$E98="À vérifier"),"Incomplet",IF($N98="Conflit","Conflit",IF($K98&lt;0,"Capacité insuffisante","OK"))))</f>
        <v/>
      </c>
      <c r="P98" s="10" t="n"/>
      <c r="Q98">
        <f>IF(Ateliers!$A$98="","",Ateliers!$A$98)</f>
        <v/>
      </c>
    </row>
    <row r="99" ht="30" customHeight="1">
      <c r="A99" s="11" t="n"/>
      <c r="B99" s="31" t="n"/>
      <c r="C99" s="32" t="n"/>
      <c r="D99" s="11" t="n"/>
      <c r="E99" s="6">
        <f>IF($D99="","",IFERROR(INDEX(Ateliers!$B$2:$B$101,MATCH($D99,Ateliers!$A$2:$A$101,0)),"À vérifier"))</f>
        <v/>
      </c>
      <c r="F99" s="24">
        <f>IF($D99="","",IFERROR(INDEX(Ateliers!$D$2:$D$101,MATCH($D99,Ateliers!$A$2:$A$101,0)),"À vérifier"))</f>
        <v/>
      </c>
      <c r="G99" s="36">
        <f>IF(OR($C99="",NOT(ISNUMBER($F99))),"",IFERROR($C99+$F99/1440,""))</f>
        <v/>
      </c>
      <c r="H99" s="11" t="n"/>
      <c r="I99" s="24">
        <f>IF($D99="","",IFERROR(INDEX(Ateliers!$E$2:$E$101,MATCH($D99,Ateliers!$A$2:$A$101,0)),"À vérifier"))</f>
        <v/>
      </c>
      <c r="J99" s="24">
        <f>IF($H99="","",IFERROR(INDEX(Paramètres!$B$10:$B$30,MATCH($H99,Paramètres!$A$10:$A$30,0)),"À vérifier"))</f>
        <v/>
      </c>
      <c r="K99" s="24">
        <f>IF(OR(NOT(ISNUMBER($I99)),NOT(ISNUMBER($J99))),"",$J99-$I99)</f>
        <v/>
      </c>
      <c r="L99" s="10" t="n"/>
      <c r="M99" s="11" t="n"/>
      <c r="N99" s="26">
        <f>IF(OR($B99="",$C99="",$G99="",$H99=""),"",IF(SUMPRODUCT(($B$2:$B$101=$B99)*($H$2:$H$101=$H99)*($C$2:$C$101&lt;$G99)*($G$2:$G$101&gt;$C99))&gt;1,"Conflit","OK"))</f>
        <v/>
      </c>
      <c r="O99" s="6">
        <f>IF($A99="","",IF(OR($B99="",$C99="",$D99="",$H99="",$M99="",$G99="",$E99="À vérifier"),"Incomplet",IF($N99="Conflit","Conflit",IF($K99&lt;0,"Capacité insuffisante","OK"))))</f>
        <v/>
      </c>
      <c r="P99" s="10" t="n"/>
      <c r="Q99">
        <f>IF(Ateliers!$A$99="","",Ateliers!$A$99)</f>
        <v/>
      </c>
    </row>
    <row r="100" ht="30" customHeight="1">
      <c r="A100" s="11" t="n"/>
      <c r="B100" s="31" t="n"/>
      <c r="C100" s="32" t="n"/>
      <c r="D100" s="11" t="n"/>
      <c r="E100" s="3">
        <f>IF($D100="","",IFERROR(INDEX(Ateliers!$B$2:$B$101,MATCH($D100,Ateliers!$A$2:$A$101,0)),"À vérifier"))</f>
        <v/>
      </c>
      <c r="F100" s="19">
        <f>IF($D100="","",IFERROR(INDEX(Ateliers!$D$2:$D$101,MATCH($D100,Ateliers!$A$2:$A$101,0)),"À vérifier"))</f>
        <v/>
      </c>
      <c r="G100" s="33">
        <f>IF(OR($C100="",NOT(ISNUMBER($F100))),"",IFERROR($C100+$F100/1440,""))</f>
        <v/>
      </c>
      <c r="H100" s="11" t="n"/>
      <c r="I100" s="19">
        <f>IF($D100="","",IFERROR(INDEX(Ateliers!$E$2:$E$101,MATCH($D100,Ateliers!$A$2:$A$101,0)),"À vérifier"))</f>
        <v/>
      </c>
      <c r="J100" s="19">
        <f>IF($H100="","",IFERROR(INDEX(Paramètres!$B$10:$B$30,MATCH($H100,Paramètres!$A$10:$A$30,0)),"À vérifier"))</f>
        <v/>
      </c>
      <c r="K100" s="19">
        <f>IF(OR(NOT(ISNUMBER($I100)),NOT(ISNUMBER($J100))),"",$J100-$I100)</f>
        <v/>
      </c>
      <c r="L100" s="10" t="n"/>
      <c r="M100" s="11" t="n"/>
      <c r="N100" s="21">
        <f>IF(OR($B100="",$C100="",$G100="",$H100=""),"",IF(SUMPRODUCT(($B$2:$B$101=$B100)*($H$2:$H$101=$H100)*($C$2:$C$101&lt;$G100)*($G$2:$G$101&gt;$C100))&gt;1,"Conflit","OK"))</f>
        <v/>
      </c>
      <c r="O100" s="3">
        <f>IF($A100="","",IF(OR($B100="",$C100="",$D100="",$H100="",$M100="",$G100="",$E100="À vérifier"),"Incomplet",IF($N100="Conflit","Conflit",IF($K100&lt;0,"Capacité insuffisante","OK"))))</f>
        <v/>
      </c>
      <c r="P100" s="10" t="n"/>
      <c r="Q100">
        <f>IF(Ateliers!$A$100="","",Ateliers!$A$100)</f>
        <v/>
      </c>
    </row>
    <row r="101" ht="30" customHeight="1">
      <c r="A101" s="11" t="n"/>
      <c r="B101" s="31" t="n"/>
      <c r="C101" s="32" t="n"/>
      <c r="D101" s="11" t="n"/>
      <c r="E101" s="6">
        <f>IF($D101="","",IFERROR(INDEX(Ateliers!$B$2:$B$101,MATCH($D101,Ateliers!$A$2:$A$101,0)),"À vérifier"))</f>
        <v/>
      </c>
      <c r="F101" s="24">
        <f>IF($D101="","",IFERROR(INDEX(Ateliers!$D$2:$D$101,MATCH($D101,Ateliers!$A$2:$A$101,0)),"À vérifier"))</f>
        <v/>
      </c>
      <c r="G101" s="36">
        <f>IF(OR($C101="",NOT(ISNUMBER($F101))),"",IFERROR($C101+$F101/1440,""))</f>
        <v/>
      </c>
      <c r="H101" s="11" t="n"/>
      <c r="I101" s="24">
        <f>IF($D101="","",IFERROR(INDEX(Ateliers!$E$2:$E$101,MATCH($D101,Ateliers!$A$2:$A$101,0)),"À vérifier"))</f>
        <v/>
      </c>
      <c r="J101" s="24">
        <f>IF($H101="","",IFERROR(INDEX(Paramètres!$B$10:$B$30,MATCH($H101,Paramètres!$A$10:$A$30,0)),"À vérifier"))</f>
        <v/>
      </c>
      <c r="K101" s="24">
        <f>IF(OR(NOT(ISNUMBER($I101)),NOT(ISNUMBER($J101))),"",$J101-$I101)</f>
        <v/>
      </c>
      <c r="L101" s="10" t="n"/>
      <c r="M101" s="11" t="n"/>
      <c r="N101" s="26">
        <f>IF(OR($B101="",$C101="",$G101="",$H101=""),"",IF(SUMPRODUCT(($B$2:$B$101=$B101)*($H$2:$H$101=$H101)*($C$2:$C$101&lt;$G101)*($G$2:$G$101&gt;$C101))&gt;1,"Conflit","OK"))</f>
        <v/>
      </c>
      <c r="O101" s="6">
        <f>IF($A101="","",IF(OR($B101="",$C101="",$D101="",$H101="",$M101="",$G101="",$E101="À vérifier"),"Incomplet",IF($N101="Conflit","Conflit",IF($K101&lt;0,"Capacité insuffisante","OK"))))</f>
        <v/>
      </c>
      <c r="P101" s="10" t="n"/>
      <c r="Q101">
        <f>IF(Ateliers!$A$101="","",Ateliers!$A$101)</f>
        <v/>
      </c>
    </row>
  </sheetData>
  <conditionalFormatting sqref="A2:P101">
    <cfRule type="expression" priority="1" dxfId="3" stopIfTrue="1">
      <formula>$M2="Annulé"</formula>
    </cfRule>
  </conditionalFormatting>
  <conditionalFormatting sqref="N2:O101">
    <cfRule type="cellIs" priority="2" operator="equal" dxfId="0">
      <formula>"Conflit"</formula>
    </cfRule>
    <cfRule type="cellIs" priority="7" operator="equal" dxfId="1">
      <formula>"OK"</formula>
    </cfRule>
  </conditionalFormatting>
  <conditionalFormatting sqref="K2:K101">
    <cfRule type="cellIs" priority="3" operator="lessThan" dxfId="0">
      <formula>0</formula>
    </cfRule>
  </conditionalFormatting>
  <conditionalFormatting sqref="O2:O101">
    <cfRule type="cellIs" priority="4" operator="equal" dxfId="0">
      <formula>"Capacité insuffisante"</formula>
    </cfRule>
    <cfRule type="cellIs" priority="5" operator="equal" dxfId="2">
      <formula>"Incomplet"</formula>
    </cfRule>
  </conditionalFormatting>
  <conditionalFormatting sqref="E2:J101">
    <cfRule type="cellIs" priority="6" operator="equal" dxfId="2">
      <formula>"À vérifier"</formula>
    </cfRule>
  </conditionalFormatting>
  <dataValidations count="6">
    <dataValidation sqref="A2:A101" showDropDown="0" showInputMessage="0" showErrorMessage="0" allowBlank="0" errorTitle="Identifiant incorrect" error="Chaque ID créneau renseigné doit être unique." type="custom" errorStyle="stop">
      <formula1>=OR(A2="",COUNTIF($A$2:$A$101,A2)=1)</formula1>
    </dataValidation>
    <dataValidation sqref="B2:B101" showDropDown="0" showInputMessage="0" showErrorMessage="0" allowBlank="0" errorTitle="Date hors période" error="Sélectionnez une date comprise dans la période définie dans Paramètres." type="custom" errorStyle="stop">
      <formula1>=OR(B2="",AND(ISNUMBER(B2),B2&gt;=$T$2,B2&lt;=$T$3))</formula1>
    </dataValidation>
    <dataValidation sqref="C2:C101" showDropDown="0" showInputMessage="0" showErrorMessage="0" allowBlank="0" errorTitle="Heure hors plage" error="Sélectionnez une heure comprise entre l’ouverture et la fermeture." type="custom" errorStyle="stop">
      <formula1>=OR(C2="",AND(ISNUMBER(C2),C2&gt;=$U$2,C2&lt;=$U$3))</formula1>
    </dataValidation>
    <dataValidation sqref="D2:D101" showDropDown="0" showInputMessage="0" showErrorMessage="0" allowBlank="0" errorTitle="Atelier non reconnu" error="Sélectionnez un ID atelier présent dans le catalogue." type="list" errorStyle="stop">
      <formula1>=$Q$2:$Q$101</formula1>
    </dataValidation>
    <dataValidation sqref="H2:H101" showDropDown="0" showInputMessage="0" showErrorMessage="0" allowBlank="0" errorTitle="Salle non reconnue" error="Sélectionnez une salle définie dans Paramètres." type="list" errorStyle="stop">
      <formula1>=$R$2:$R$22</formula1>
    </dataValidation>
    <dataValidation sqref="M2:M101" showDropDown="0" showInputMessage="0" showErrorMessage="0" allowBlank="0" errorTitle="Statut non reconnu" error="Sélectionnez un statut dans la liste des paramètres." type="list" errorStyle="stop">
      <formula1>=$S$2:$S$10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Coordination interne fictive</dc:creator>
  <dc:title xmlns:dc="http://purl.org/dc/elements/1.1/">Planning fictif d’ateliers événementiels</dc:title>
  <dc:subject xmlns:dc="http://purl.org/dc/elements/1.1/">Organisation interne d’ateliers</dc:subject>
  <dcterms:created xmlns:dcterms="http://purl.org/dc/terms/" xmlns:xsi="http://www.w3.org/2001/XMLSchema-instance" xsi:type="dcterms:W3CDTF">2026-09-08T05:47:12Z</dcterms:created>
  <dcterms:modified xmlns:dcterms="http://purl.org/dc/terms/" xmlns:xsi="http://www.w3.org/2001/XMLSchema-instance" xsi:type="dcterms:W3CDTF">2026-09-08T05:47:13+00:00Z</dcterms:modified>
</cp:coreProperties>
</file>