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Catalogue" sheetId="3" state="visible" r:id="rId3"/>
    <sheet xmlns:r="http://schemas.openxmlformats.org/officeDocument/2006/relationships" name="Inventaire" sheetId="4" state="visible" r:id="rId4"/>
  </sheets>
  <definedNames>
    <definedName name="_xlnm._FilterDatabase" localSheetId="1" hidden="1">'Paramètres'!$A$1:$B$24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,0 %"/>
    <numFmt numFmtId="166" formatCode="# ##0,00 €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b val="1"/>
      <color rgb="00352646"/>
      <sz val="10"/>
    </font>
    <font>
      <name val="Aptos"/>
      <color rgb="00352646"/>
      <sz val="10"/>
    </font>
    <font>
      <name val="Aptos Display"/>
      <b val="1"/>
      <color rgb="00FFFFFF"/>
      <sz val="16"/>
    </font>
    <font>
      <name val="Aptos"/>
      <i val="1"/>
      <color rgb="0066596D"/>
      <sz val="9"/>
    </font>
  </fonts>
  <fills count="8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DF5149"/>
      </patternFill>
    </fill>
    <fill>
      <patternFill patternType="solid">
        <fgColor rgb="00F3F0F4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1" fontId="1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ptos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352646"/>
        <sz val="10"/>
      </font>
      <fill>
        <patternFill patternType="solid">
          <fgColor rgb="00F4A261"/>
        </patternFill>
      </fill>
    </dxf>
    <dxf>
      <font>
        <name val="Aptos"/>
        <color rgb="00FFFFFF"/>
        <sz val="10"/>
      </font>
      <fill>
        <patternFill patternType="solid">
          <fgColor rgb="00352646"/>
        </patternFill>
      </fill>
    </dxf>
    <dxf>
      <font>
        <name val="Aptos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352646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Catalogue" displayName="tblCatalogue" ref="A1:I101" headerRowCount="1">
  <autoFilter ref="A1:I101"/>
  <tableColumns count="9">
    <tableColumn id="1" name="Code"/>
    <tableColumn id="2" name="Désignation"/>
    <tableColumn id="3" name="Catégorie"/>
    <tableColumn id="4" name="Unité"/>
    <tableColumn id="5" name="Capacité prévue"/>
    <tableColumn id="6" name="Quantité attribuée"/>
    <tableColumn id="7" name="Capacité restante"/>
    <tableColumn id="8" name="Valeur indicative unitaire"/>
    <tableColumn id="9" name="Actif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Inventaire" displayName="tblInventaire" ref="A1:P101" headerRowCount="1">
  <autoFilter ref="A1:P101"/>
  <tableColumns count="16">
    <tableColumn id="1" name="ID"/>
    <tableColumn id="2" name="Sponsor fictif"/>
    <tableColumn id="3" name="Code contrepartie"/>
    <tableColumn id="4" name="Désignation"/>
    <tableColumn id="5" name="Catégorie"/>
    <tableColumn id="6" name="Quantité promise"/>
    <tableColumn id="7" name="Quantité réalisée"/>
    <tableColumn id="8" name="Reste à réaliser"/>
    <tableColumn id="9" name="Date d’échéance"/>
    <tableColumn id="10" name="Statut"/>
    <tableColumn id="11" name="Date de réalisation"/>
    <tableColumn id="12" name="Fonction responsable"/>
    <tableColumn id="13" name="Référence interne"/>
    <tableColumn id="14" name="Valeur indicative"/>
    <tableColumn id="15" name="Alerte"/>
    <tableColumn id="16" name="Commentair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48" customWidth="1" min="2" max="2"/>
    <col width="23" customWidth="1" min="3" max="3"/>
    <col width="23" customWidth="1" min="4" max="4"/>
  </cols>
  <sheetData>
    <row r="1" ht="32" customHeight="1">
      <c r="A1" s="1" t="inlineStr">
        <is>
          <t>Synthèse des contreparties sponsors</t>
        </is>
      </c>
      <c r="B1" s="30" t="n"/>
      <c r="C1" s="30" t="n"/>
      <c r="D1" s="31" t="n"/>
    </row>
    <row r="2">
      <c r="A2" s="2" t="inlineStr">
        <is>
          <t>Événement</t>
        </is>
      </c>
      <c r="B2" s="3">
        <f>'Paramètres'!$B$3</f>
        <v/>
      </c>
      <c r="C2" s="2" t="inlineStr">
        <is>
          <t>Date de suivi</t>
        </is>
      </c>
      <c r="D2" s="32">
        <f>'Paramètres'!$B$2</f>
        <v/>
      </c>
    </row>
    <row r="3"/>
    <row r="4">
      <c r="A4" s="5" t="inlineStr">
        <is>
          <t>Indicateur</t>
        </is>
      </c>
      <c r="B4" s="5" t="inlineStr">
        <is>
          <t>Valeur</t>
        </is>
      </c>
    </row>
    <row r="5">
      <c r="A5" s="6" t="inlineStr">
        <is>
          <t>Nombre de lignes actives</t>
        </is>
      </c>
      <c r="B5" s="7">
        <f>COUNTIFS('Inventaire'!$B$2:$B$101,"&lt;&gt;",'Inventaire'!$J$2:$J$101,"&lt;&gt;Annulée")</f>
        <v/>
      </c>
    </row>
    <row r="6">
      <c r="A6" s="3" t="inlineStr">
        <is>
          <t>Lignes livrées</t>
        </is>
      </c>
      <c r="B6" s="8">
        <f>COUNTIFS('Inventaire'!$B$2:$B$101,"&lt;&gt;",'Inventaire'!$J$2:$J$101,"Livrée")</f>
        <v/>
      </c>
    </row>
    <row r="7">
      <c r="A7" s="6" t="inlineStr">
        <is>
          <t>Lignes en retard</t>
        </is>
      </c>
      <c r="B7" s="7">
        <f>COUNTIF('Inventaire'!$O$2:$O$101,"En retard")</f>
        <v/>
      </c>
    </row>
    <row r="8">
      <c r="A8" s="3" t="inlineStr">
        <is>
          <t>Échéances dans le délai d’alerte</t>
        </is>
      </c>
      <c r="B8" s="8">
        <f>COUNTIF('Inventaire'!$O$2:$O$101,"Échéance proche")</f>
        <v/>
      </c>
    </row>
    <row r="9">
      <c r="A9" s="6" t="inlineStr">
        <is>
          <t>Taux de réalisation</t>
        </is>
      </c>
      <c r="B9" s="33">
        <f>IFERROR(SUM('Inventaire'!$G$2:$G$101)/SUM('Inventaire'!$F$2:$F$101),0)</f>
        <v/>
      </c>
    </row>
    <row r="10">
      <c r="A10" s="3" t="inlineStr">
        <is>
          <t>Valeur indicative totale</t>
        </is>
      </c>
      <c r="B10" s="10">
        <f>SUMIFS('Inventaire'!$N$2:$N$101,'Inventaire'!$B$2:$B$101,"&lt;&gt;",'Inventaire'!$J$2:$J$101,"&lt;&gt;Annulée")</f>
        <v/>
      </c>
    </row>
    <row r="11"/>
    <row r="12"/>
    <row r="13" ht="34" customHeight="1">
      <c r="A13" s="5" t="inlineStr">
        <is>
          <t>Catégorie</t>
        </is>
      </c>
      <c r="B13" s="5" t="inlineStr">
        <is>
          <t>Capacité prévue</t>
        </is>
      </c>
      <c r="C13" s="5" t="inlineStr">
        <is>
          <t>Quantité attribuée</t>
        </is>
      </c>
      <c r="D13" s="5" t="inlineStr">
        <is>
          <t>Capacité restante</t>
        </is>
      </c>
    </row>
    <row r="14">
      <c r="A14" s="11">
        <f>'Paramètres'!$B$5</f>
        <v/>
      </c>
      <c r="B14" s="8">
        <f>SUMIFS('Catalogue'!$E$2:$E$101,'Catalogue'!$C$2:$C$101,$A14,'Catalogue'!$I$2:$I$101,"Oui")</f>
        <v/>
      </c>
      <c r="C14" s="8">
        <f>SUMIFS('Catalogue'!$F$2:$F$101,'Catalogue'!$C$2:$C$101,$A14,'Catalogue'!$I$2:$I$101,"Oui")</f>
        <v/>
      </c>
      <c r="D14" s="8">
        <f>SUMIFS('Catalogue'!$G$2:$G$101,'Catalogue'!$C$2:$C$101,$A14,'Catalogue'!$I$2:$I$101,"Oui")</f>
        <v/>
      </c>
    </row>
    <row r="15">
      <c r="A15" s="12">
        <f>'Paramètres'!$B$6</f>
        <v/>
      </c>
      <c r="B15" s="7">
        <f>SUMIFS('Catalogue'!$E$2:$E$101,'Catalogue'!$C$2:$C$101,$A15,'Catalogue'!$I$2:$I$101,"Oui")</f>
        <v/>
      </c>
      <c r="C15" s="7">
        <f>SUMIFS('Catalogue'!$F$2:$F$101,'Catalogue'!$C$2:$C$101,$A15,'Catalogue'!$I$2:$I$101,"Oui")</f>
        <v/>
      </c>
      <c r="D15" s="7">
        <f>SUMIFS('Catalogue'!$G$2:$G$101,'Catalogue'!$C$2:$C$101,$A15,'Catalogue'!$I$2:$I$101,"Oui")</f>
        <v/>
      </c>
    </row>
    <row r="16">
      <c r="A16" s="11">
        <f>'Paramètres'!$B$7</f>
        <v/>
      </c>
      <c r="B16" s="8">
        <f>SUMIFS('Catalogue'!$E$2:$E$101,'Catalogue'!$C$2:$C$101,$A16,'Catalogue'!$I$2:$I$101,"Oui")</f>
        <v/>
      </c>
      <c r="C16" s="8">
        <f>SUMIFS('Catalogue'!$F$2:$F$101,'Catalogue'!$C$2:$C$101,$A16,'Catalogue'!$I$2:$I$101,"Oui")</f>
        <v/>
      </c>
      <c r="D16" s="8">
        <f>SUMIFS('Catalogue'!$G$2:$G$101,'Catalogue'!$C$2:$C$101,$A16,'Catalogue'!$I$2:$I$101,"Oui")</f>
        <v/>
      </c>
    </row>
    <row r="17">
      <c r="A17" s="12">
        <f>'Paramètres'!$B$8</f>
        <v/>
      </c>
      <c r="B17" s="7">
        <f>SUMIFS('Catalogue'!$E$2:$E$101,'Catalogue'!$C$2:$C$101,$A17,'Catalogue'!$I$2:$I$101,"Oui")</f>
        <v/>
      </c>
      <c r="C17" s="7">
        <f>SUMIFS('Catalogue'!$F$2:$F$101,'Catalogue'!$C$2:$C$101,$A17,'Catalogue'!$I$2:$I$101,"Oui")</f>
        <v/>
      </c>
      <c r="D17" s="7">
        <f>SUMIFS('Catalogue'!$G$2:$G$101,'Catalogue'!$C$2:$C$101,$A17,'Catalogue'!$I$2:$I$101,"Oui")</f>
        <v/>
      </c>
    </row>
    <row r="18">
      <c r="A18" s="13" t="inlineStr">
        <is>
          <t>Total</t>
        </is>
      </c>
      <c r="B18" s="14">
        <f>SUM(B14:B17)</f>
        <v/>
      </c>
      <c r="C18" s="14">
        <f>SUM(C14:C17)</f>
        <v/>
      </c>
      <c r="D18" s="14">
        <f>SUM(D14:D17)</f>
        <v/>
      </c>
    </row>
    <row r="19"/>
    <row r="20"/>
    <row r="21">
      <c r="A21" s="5" t="inlineStr">
        <is>
          <t>Repère</t>
        </is>
      </c>
      <c r="B21" s="5" t="inlineStr">
        <is>
          <t>Interprétation</t>
        </is>
      </c>
    </row>
    <row r="22">
      <c r="A22" s="15" t="inlineStr">
        <is>
          <t>En retard</t>
        </is>
      </c>
      <c r="B22" s="15" t="inlineStr">
        <is>
          <t>Échéance antérieure à la date de suivi.</t>
        </is>
      </c>
    </row>
    <row r="23">
      <c r="A23" s="16" t="inlineStr">
        <is>
          <t>Échéance proche</t>
        </is>
      </c>
      <c r="B23" s="16" t="inlineStr">
        <is>
          <t>Échéance comprise dans le délai d’alerte modifiable.</t>
        </is>
      </c>
    </row>
    <row r="24">
      <c r="A24" s="15" t="inlineStr">
        <is>
          <t>Capacité négative</t>
        </is>
      </c>
      <c r="B24" s="15" t="inlineStr">
        <is>
          <t>Réaffectation ou ajustement de capacité à examiner.</t>
        </is>
      </c>
    </row>
    <row r="25"/>
    <row r="26" ht="42" customHeight="1">
      <c r="A26" s="17" t="inlineStr">
        <is>
          <t>Note</t>
        </is>
      </c>
      <c r="B26" s="18" t="inlineStr">
        <is>
          <t>Les capacités et valeurs indicatives sont des hypothèses internes modifiables. Ce classeur ne remplace ni contrat, ni CRM, ni budget, ni outil de facturation.</t>
        </is>
      </c>
    </row>
  </sheetData>
  <mergeCells count="1">
    <mergeCell ref="A1:D1"/>
  </mergeCells>
  <conditionalFormatting sqref="B7">
    <cfRule type="expression" priority="1" dxfId="0">
      <formula>$B7&gt;0</formula>
    </cfRule>
  </conditionalFormatting>
  <conditionalFormatting sqref="B8">
    <cfRule type="expression" priority="2" dxfId="1">
      <formula>$B8&gt;0</formula>
    </cfRule>
  </conditionalFormatting>
  <conditionalFormatting sqref="D14:D18">
    <cfRule type="expression" priority="3" dxfId="2">
      <formula>D14&lt;0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4"/>
  <sheetViews>
    <sheetView showGridLines="0"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8" customWidth="1" min="2" max="2"/>
  </cols>
  <sheetData>
    <row r="1" ht="30" customHeight="1">
      <c r="A1" s="19" t="inlineStr">
        <is>
          <t>Paramètre</t>
        </is>
      </c>
      <c r="B1" s="19" t="inlineStr">
        <is>
          <t>Valeur</t>
        </is>
      </c>
    </row>
    <row r="2">
      <c r="A2" s="3" t="inlineStr">
        <is>
          <t>Date de suivi</t>
        </is>
      </c>
      <c r="B2" s="34" t="n">
        <v>46273</v>
      </c>
    </row>
    <row r="3">
      <c r="A3" s="6" t="inlineStr">
        <is>
          <t>Nom interne de l’événement</t>
        </is>
      </c>
      <c r="B3" s="21" t="inlineStr">
        <is>
          <t>Événement Démonstration 2026</t>
        </is>
      </c>
    </row>
    <row r="4">
      <c r="A4" s="3" t="inlineStr">
        <is>
          <t>Délai d’alerte (jours)</t>
        </is>
      </c>
      <c r="B4" s="22" t="n">
        <v>30</v>
      </c>
    </row>
    <row r="5">
      <c r="A5" s="6" t="inlineStr">
        <is>
          <t>Catégorie 1</t>
        </is>
      </c>
      <c r="B5" s="21" t="inlineStr">
        <is>
          <t>Visibilité</t>
        </is>
      </c>
    </row>
    <row r="6">
      <c r="A6" s="3" t="inlineStr">
        <is>
          <t>Catégorie 2</t>
        </is>
      </c>
      <c r="B6" s="21" t="inlineStr">
        <is>
          <t>Contenu</t>
        </is>
      </c>
    </row>
    <row r="7">
      <c r="A7" s="6" t="inlineStr">
        <is>
          <t>Catégorie 3</t>
        </is>
      </c>
      <c r="B7" s="21" t="inlineStr">
        <is>
          <t>Accueil</t>
        </is>
      </c>
    </row>
    <row r="8">
      <c r="A8" s="3" t="inlineStr">
        <is>
          <t>Catégorie 4</t>
        </is>
      </c>
      <c r="B8" s="21" t="inlineStr">
        <is>
          <t>Numérique</t>
        </is>
      </c>
    </row>
    <row r="9">
      <c r="A9" s="6" t="inlineStr">
        <is>
          <t>Unité 1</t>
        </is>
      </c>
      <c r="B9" s="21" t="inlineStr">
        <is>
          <t>unité</t>
        </is>
      </c>
    </row>
    <row r="10">
      <c r="A10" s="3" t="inlineStr">
        <is>
          <t>Unité 2</t>
        </is>
      </c>
      <c r="B10" s="21" t="inlineStr">
        <is>
          <t>insertion</t>
        </is>
      </c>
    </row>
    <row r="11">
      <c r="A11" s="6" t="inlineStr">
        <is>
          <t>Unité 3</t>
        </is>
      </c>
      <c r="B11" s="21" t="inlineStr">
        <is>
          <t>invitation</t>
        </is>
      </c>
    </row>
    <row r="12">
      <c r="A12" s="3" t="inlineStr">
        <is>
          <t>Unité 4</t>
        </is>
      </c>
      <c r="B12" s="21" t="inlineStr">
        <is>
          <t>prise de parole</t>
        </is>
      </c>
    </row>
    <row r="13">
      <c r="A13" s="6" t="inlineStr">
        <is>
          <t>Unité 5</t>
        </is>
      </c>
      <c r="B13" s="21" t="inlineStr">
        <is>
          <t>publication</t>
        </is>
      </c>
    </row>
    <row r="14">
      <c r="A14" s="3" t="inlineStr">
        <is>
          <t>Unité 6</t>
        </is>
      </c>
      <c r="B14" s="21" t="inlineStr">
        <is>
          <t>espace</t>
        </is>
      </c>
    </row>
    <row r="15">
      <c r="A15" s="6" t="inlineStr">
        <is>
          <t>Statut 1</t>
        </is>
      </c>
      <c r="B15" s="21" t="inlineStr">
        <is>
          <t>À préparer</t>
        </is>
      </c>
    </row>
    <row r="16">
      <c r="A16" s="3" t="inlineStr">
        <is>
          <t>Statut 2</t>
        </is>
      </c>
      <c r="B16" s="21" t="inlineStr">
        <is>
          <t>En cours</t>
        </is>
      </c>
    </row>
    <row r="17">
      <c r="A17" s="6" t="inlineStr">
        <is>
          <t>Statut 3</t>
        </is>
      </c>
      <c r="B17" s="21" t="inlineStr">
        <is>
          <t>Livrée</t>
        </is>
      </c>
    </row>
    <row r="18">
      <c r="A18" s="3" t="inlineStr">
        <is>
          <t>Statut 4</t>
        </is>
      </c>
      <c r="B18" s="21" t="inlineStr">
        <is>
          <t>Annulée</t>
        </is>
      </c>
    </row>
    <row r="19">
      <c r="A19" s="6" t="inlineStr">
        <is>
          <t>Fonction 1</t>
        </is>
      </c>
      <c r="B19" s="21" t="inlineStr">
        <is>
          <t>Partenariats</t>
        </is>
      </c>
    </row>
    <row r="20">
      <c r="A20" s="3" t="inlineStr">
        <is>
          <t>Fonction 2</t>
        </is>
      </c>
      <c r="B20" s="21" t="inlineStr">
        <is>
          <t>Communication</t>
        </is>
      </c>
    </row>
    <row r="21">
      <c r="A21" s="6" t="inlineStr">
        <is>
          <t>Fonction 3</t>
        </is>
      </c>
      <c r="B21" s="21" t="inlineStr">
        <is>
          <t>Production</t>
        </is>
      </c>
    </row>
    <row r="22">
      <c r="A22" s="3" t="inlineStr">
        <is>
          <t>Fonction 4</t>
        </is>
      </c>
      <c r="B22" s="21" t="inlineStr">
        <is>
          <t>Accueil</t>
        </is>
      </c>
    </row>
    <row r="23">
      <c r="A23" s="6" t="inlineStr">
        <is>
          <t>Actif 1</t>
        </is>
      </c>
      <c r="B23" s="21" t="inlineStr">
        <is>
          <t>Oui</t>
        </is>
      </c>
    </row>
    <row r="24">
      <c r="A24" s="3" t="inlineStr">
        <is>
          <t>Actif 2</t>
        </is>
      </c>
      <c r="B24" s="21" t="inlineStr">
        <is>
          <t>Non</t>
        </is>
      </c>
    </row>
  </sheetData>
  <autoFilter ref="A1:B24"/>
  <dataValidations count="2">
    <dataValidation sqref="B2" showDropDown="0" showInputMessage="1" showErrorMessage="1" allowBlank="0" errorTitle="Date incorrecte" error="Saisissez une date Excel comprise entre le 01/01/2020 et le 31/12/2100." promptTitle="Date de suivi" prompt="Date utilisée pour calculer les retards et les échéances proches." type="date" operator="between">
      <formula1>DATE(2020,1,1)</formula1>
      <formula2>DATE(2100,12,31)</formula2>
    </dataValidation>
    <dataValidation sqref="B4" showDropDown="0" showInputMessage="1" showErrorMessage="1" allowBlank="0" errorTitle="Délai incorrect" error="Saisissez un nombre entier supérieur ou égal à zéro." promptTitle="Délai d’alerte" prompt="Nombre de jours avant l’échéance déclenchant une alerte." type="whole" operator="greaterThanOrEqual">
      <formula1>0</formula1>
    </dataValidation>
  </dataValidation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6" customWidth="1" min="3" max="3"/>
    <col width="19" customWidth="1" min="4" max="4"/>
    <col width="16" customWidth="1" min="5" max="5"/>
    <col width="18" customWidth="1" min="6" max="6"/>
    <col width="18" customWidth="1" min="7" max="7"/>
    <col width="23" customWidth="1" min="8" max="8"/>
    <col width="10" customWidth="1" min="9" max="9"/>
  </cols>
  <sheetData>
    <row r="1" ht="38" customHeight="1">
      <c r="A1" s="19" t="inlineStr">
        <is>
          <t>Code</t>
        </is>
      </c>
      <c r="B1" s="19" t="inlineStr">
        <is>
          <t>Désignation</t>
        </is>
      </c>
      <c r="C1" s="19" t="inlineStr">
        <is>
          <t>Catégorie</t>
        </is>
      </c>
      <c r="D1" s="19" t="inlineStr">
        <is>
          <t>Unité</t>
        </is>
      </c>
      <c r="E1" s="19" t="inlineStr">
        <is>
          <t>Capacité prévue</t>
        </is>
      </c>
      <c r="F1" s="19" t="inlineStr">
        <is>
          <t>Quantité attribuée</t>
        </is>
      </c>
      <c r="G1" s="19" t="inlineStr">
        <is>
          <t>Capacité restante</t>
        </is>
      </c>
      <c r="H1" s="19" t="inlineStr">
        <is>
          <t>Valeur indicative unitaire</t>
        </is>
      </c>
      <c r="I1" s="19" t="inlineStr">
        <is>
          <t>Actif</t>
        </is>
      </c>
    </row>
    <row r="2">
      <c r="A2" s="23" t="inlineStr">
        <is>
          <t>VIS-01</t>
        </is>
      </c>
      <c r="B2" s="21" t="inlineStr">
        <is>
          <t>logo programme</t>
        </is>
      </c>
      <c r="C2" s="21" t="inlineStr">
        <is>
          <t>Visibilité</t>
        </is>
      </c>
      <c r="D2" s="21" t="inlineStr">
        <is>
          <t>insertion</t>
        </is>
      </c>
      <c r="E2" s="24" t="n">
        <v>4</v>
      </c>
      <c r="F2" s="8">
        <f>IF($A2="","",SUMIFS('Inventaire'!$F$2:$F$101,'Inventaire'!$C$2:$C$101,$A2,'Inventaire'!$J$2:$J$101,"&lt;&gt;Annulée"))</f>
        <v/>
      </c>
      <c r="G2" s="8">
        <f>IF($A2="","",$E2-$F2)</f>
        <v/>
      </c>
      <c r="H2" s="25" t="n">
        <v>1200</v>
      </c>
      <c r="I2" s="23" t="inlineStr">
        <is>
          <t>Oui</t>
        </is>
      </c>
    </row>
    <row r="3">
      <c r="A3" s="23" t="inlineStr">
        <is>
          <t>VIS-02</t>
        </is>
      </c>
      <c r="B3" s="21" t="inlineStr">
        <is>
          <t>signalétique</t>
        </is>
      </c>
      <c r="C3" s="21" t="inlineStr">
        <is>
          <t>Visibilité</t>
        </is>
      </c>
      <c r="D3" s="21" t="inlineStr">
        <is>
          <t>unité</t>
        </is>
      </c>
      <c r="E3" s="24" t="n">
        <v>2</v>
      </c>
      <c r="F3" s="7">
        <f>IF($A3="","",SUMIFS('Inventaire'!$F$2:$F$101,'Inventaire'!$C$2:$C$101,$A3,'Inventaire'!$J$2:$J$101,"&lt;&gt;Annulée"))</f>
        <v/>
      </c>
      <c r="G3" s="7">
        <f>IF($A3="","",$E3-$F3)</f>
        <v/>
      </c>
      <c r="H3" s="25" t="n">
        <v>800</v>
      </c>
      <c r="I3" s="23" t="inlineStr">
        <is>
          <t>Oui</t>
        </is>
      </c>
    </row>
    <row r="4">
      <c r="A4" s="23" t="inlineStr">
        <is>
          <t>NUM-01</t>
        </is>
      </c>
      <c r="B4" s="21" t="inlineStr">
        <is>
          <t>logo page événement</t>
        </is>
      </c>
      <c r="C4" s="21" t="inlineStr">
        <is>
          <t>Numérique</t>
        </is>
      </c>
      <c r="D4" s="21" t="inlineStr">
        <is>
          <t>insertion</t>
        </is>
      </c>
      <c r="E4" s="24" t="n">
        <v>2</v>
      </c>
      <c r="F4" s="8">
        <f>IF($A4="","",SUMIFS('Inventaire'!$F$2:$F$101,'Inventaire'!$C$2:$C$101,$A4,'Inventaire'!$J$2:$J$101,"&lt;&gt;Annulée"))</f>
        <v/>
      </c>
      <c r="G4" s="8">
        <f>IF($A4="","",$E4-$F4)</f>
        <v/>
      </c>
      <c r="H4" s="25" t="n">
        <v>950</v>
      </c>
      <c r="I4" s="23" t="inlineStr">
        <is>
          <t>Oui</t>
        </is>
      </c>
    </row>
    <row r="5">
      <c r="A5" s="23" t="inlineStr">
        <is>
          <t>NUM-02</t>
        </is>
      </c>
      <c r="B5" s="21" t="inlineStr">
        <is>
          <t>mention publication</t>
        </is>
      </c>
      <c r="C5" s="21" t="inlineStr">
        <is>
          <t>Numérique</t>
        </is>
      </c>
      <c r="D5" s="21" t="inlineStr">
        <is>
          <t>publication</t>
        </is>
      </c>
      <c r="E5" s="24" t="n">
        <v>6</v>
      </c>
      <c r="F5" s="7">
        <f>IF($A5="","",SUMIFS('Inventaire'!$F$2:$F$101,'Inventaire'!$C$2:$C$101,$A5,'Inventaire'!$J$2:$J$101,"&lt;&gt;Annulée"))</f>
        <v/>
      </c>
      <c r="G5" s="7">
        <f>IF($A5="","",$E5-$F5)</f>
        <v/>
      </c>
      <c r="H5" s="25" t="n">
        <v>400</v>
      </c>
      <c r="I5" s="23" t="inlineStr">
        <is>
          <t>Oui</t>
        </is>
      </c>
    </row>
    <row r="6">
      <c r="A6" s="23" t="inlineStr">
        <is>
          <t>ACC-01</t>
        </is>
      </c>
      <c r="B6" s="21" t="inlineStr">
        <is>
          <t>invitations accueil</t>
        </is>
      </c>
      <c r="C6" s="21" t="inlineStr">
        <is>
          <t>Accueil</t>
        </is>
      </c>
      <c r="D6" s="21" t="inlineStr">
        <is>
          <t>invitation</t>
        </is>
      </c>
      <c r="E6" s="24" t="n">
        <v>20</v>
      </c>
      <c r="F6" s="8">
        <f>IF($A6="","",SUMIFS('Inventaire'!$F$2:$F$101,'Inventaire'!$C$2:$C$101,$A6,'Inventaire'!$J$2:$J$101,"&lt;&gt;Annulée"))</f>
        <v/>
      </c>
      <c r="G6" s="8">
        <f>IF($A6="","",$E6-$F6)</f>
        <v/>
      </c>
      <c r="H6" s="25" t="n">
        <v>75</v>
      </c>
      <c r="I6" s="23" t="inlineStr">
        <is>
          <t>Oui</t>
        </is>
      </c>
    </row>
    <row r="7">
      <c r="A7" s="23" t="inlineStr">
        <is>
          <t>ACC-02</t>
        </is>
      </c>
      <c r="B7" s="21" t="inlineStr">
        <is>
          <t>espace accueil</t>
        </is>
      </c>
      <c r="C7" s="21" t="inlineStr">
        <is>
          <t>Accueil</t>
        </is>
      </c>
      <c r="D7" s="21" t="inlineStr">
        <is>
          <t>espace</t>
        </is>
      </c>
      <c r="E7" s="24" t="n">
        <v>1</v>
      </c>
      <c r="F7" s="7">
        <f>IF($A7="","",SUMIFS('Inventaire'!$F$2:$F$101,'Inventaire'!$C$2:$C$101,$A7,'Inventaire'!$J$2:$J$101,"&lt;&gt;Annulée"))</f>
        <v/>
      </c>
      <c r="G7" s="7">
        <f>IF($A7="","",$E7-$F7)</f>
        <v/>
      </c>
      <c r="H7" s="25" t="n">
        <v>2500</v>
      </c>
      <c r="I7" s="23" t="inlineStr">
        <is>
          <t>Oui</t>
        </is>
      </c>
    </row>
    <row r="8">
      <c r="A8" s="23" t="inlineStr">
        <is>
          <t>CON-01</t>
        </is>
      </c>
      <c r="B8" s="21" t="inlineStr">
        <is>
          <t>prise de parole</t>
        </is>
      </c>
      <c r="C8" s="21" t="inlineStr">
        <is>
          <t>Contenu</t>
        </is>
      </c>
      <c r="D8" s="21" t="inlineStr">
        <is>
          <t>prise de parole</t>
        </is>
      </c>
      <c r="E8" s="24" t="n">
        <v>1</v>
      </c>
      <c r="F8" s="8">
        <f>IF($A8="","",SUMIFS('Inventaire'!$F$2:$F$101,'Inventaire'!$C$2:$C$101,$A8,'Inventaire'!$J$2:$J$101,"&lt;&gt;Annulée"))</f>
        <v/>
      </c>
      <c r="G8" s="8">
        <f>IF($A8="","",$E8-$F8)</f>
        <v/>
      </c>
      <c r="H8" s="25" t="n">
        <v>5000</v>
      </c>
      <c r="I8" s="23" t="inlineStr">
        <is>
          <t>Oui</t>
        </is>
      </c>
    </row>
    <row r="9">
      <c r="A9" s="23" t="inlineStr">
        <is>
          <t>CON-02</t>
        </is>
      </c>
      <c r="B9" s="21" t="inlineStr">
        <is>
          <t>contenu éditorial</t>
        </is>
      </c>
      <c r="C9" s="21" t="inlineStr">
        <is>
          <t>Contenu</t>
        </is>
      </c>
      <c r="D9" s="21" t="inlineStr">
        <is>
          <t>publication</t>
        </is>
      </c>
      <c r="E9" s="24" t="n">
        <v>3</v>
      </c>
      <c r="F9" s="7">
        <f>IF($A9="","",SUMIFS('Inventaire'!$F$2:$F$101,'Inventaire'!$C$2:$C$101,$A9,'Inventaire'!$J$2:$J$101,"&lt;&gt;Annulée"))</f>
        <v/>
      </c>
      <c r="G9" s="7">
        <f>IF($A9="","",$E9-$F9)</f>
        <v/>
      </c>
      <c r="H9" s="25" t="n">
        <v>1800</v>
      </c>
      <c r="I9" s="23" t="inlineStr">
        <is>
          <t>Oui</t>
        </is>
      </c>
    </row>
    <row r="10">
      <c r="A10" s="23" t="n"/>
      <c r="B10" s="21" t="n"/>
      <c r="C10" s="21" t="n"/>
      <c r="D10" s="21" t="n"/>
      <c r="E10" s="24" t="n"/>
      <c r="F10" s="8">
        <f>IF($A10="","",SUMIFS('Inventaire'!$F$2:$F$101,'Inventaire'!$C$2:$C$101,$A10,'Inventaire'!$J$2:$J$101,"&lt;&gt;Annulée"))</f>
        <v/>
      </c>
      <c r="G10" s="8">
        <f>IF($A10="","",$E10-$F10)</f>
        <v/>
      </c>
      <c r="H10" s="25" t="n"/>
      <c r="I10" s="23" t="n"/>
    </row>
    <row r="11">
      <c r="A11" s="23" t="n"/>
      <c r="B11" s="21" t="n"/>
      <c r="C11" s="21" t="n"/>
      <c r="D11" s="21" t="n"/>
      <c r="E11" s="24" t="n"/>
      <c r="F11" s="7">
        <f>IF($A11="","",SUMIFS('Inventaire'!$F$2:$F$101,'Inventaire'!$C$2:$C$101,$A11,'Inventaire'!$J$2:$J$101,"&lt;&gt;Annulée"))</f>
        <v/>
      </c>
      <c r="G11" s="7">
        <f>IF($A11="","",$E11-$F11)</f>
        <v/>
      </c>
      <c r="H11" s="25" t="n"/>
      <c r="I11" s="23" t="n"/>
    </row>
    <row r="12">
      <c r="A12" s="23" t="n"/>
      <c r="B12" s="21" t="n"/>
      <c r="C12" s="21" t="n"/>
      <c r="D12" s="21" t="n"/>
      <c r="E12" s="24" t="n"/>
      <c r="F12" s="8">
        <f>IF($A12="","",SUMIFS('Inventaire'!$F$2:$F$101,'Inventaire'!$C$2:$C$101,$A12,'Inventaire'!$J$2:$J$101,"&lt;&gt;Annulée"))</f>
        <v/>
      </c>
      <c r="G12" s="8">
        <f>IF($A12="","",$E12-$F12)</f>
        <v/>
      </c>
      <c r="H12" s="25" t="n"/>
      <c r="I12" s="23" t="n"/>
    </row>
    <row r="13">
      <c r="A13" s="23" t="n"/>
      <c r="B13" s="21" t="n"/>
      <c r="C13" s="21" t="n"/>
      <c r="D13" s="21" t="n"/>
      <c r="E13" s="24" t="n"/>
      <c r="F13" s="7">
        <f>IF($A13="","",SUMIFS('Inventaire'!$F$2:$F$101,'Inventaire'!$C$2:$C$101,$A13,'Inventaire'!$J$2:$J$101,"&lt;&gt;Annulée"))</f>
        <v/>
      </c>
      <c r="G13" s="7">
        <f>IF($A13="","",$E13-$F13)</f>
        <v/>
      </c>
      <c r="H13" s="25" t="n"/>
      <c r="I13" s="23" t="n"/>
    </row>
    <row r="14">
      <c r="A14" s="23" t="n"/>
      <c r="B14" s="21" t="n"/>
      <c r="C14" s="21" t="n"/>
      <c r="D14" s="21" t="n"/>
      <c r="E14" s="24" t="n"/>
      <c r="F14" s="8">
        <f>IF($A14="","",SUMIFS('Inventaire'!$F$2:$F$101,'Inventaire'!$C$2:$C$101,$A14,'Inventaire'!$J$2:$J$101,"&lt;&gt;Annulée"))</f>
        <v/>
      </c>
      <c r="G14" s="8">
        <f>IF($A14="","",$E14-$F14)</f>
        <v/>
      </c>
      <c r="H14" s="25" t="n"/>
      <c r="I14" s="23" t="n"/>
    </row>
    <row r="15">
      <c r="A15" s="23" t="n"/>
      <c r="B15" s="21" t="n"/>
      <c r="C15" s="21" t="n"/>
      <c r="D15" s="21" t="n"/>
      <c r="E15" s="24" t="n"/>
      <c r="F15" s="7">
        <f>IF($A15="","",SUMIFS('Inventaire'!$F$2:$F$101,'Inventaire'!$C$2:$C$101,$A15,'Inventaire'!$J$2:$J$101,"&lt;&gt;Annulée"))</f>
        <v/>
      </c>
      <c r="G15" s="7">
        <f>IF($A15="","",$E15-$F15)</f>
        <v/>
      </c>
      <c r="H15" s="25" t="n"/>
      <c r="I15" s="23" t="n"/>
    </row>
    <row r="16">
      <c r="A16" s="23" t="n"/>
      <c r="B16" s="21" t="n"/>
      <c r="C16" s="21" t="n"/>
      <c r="D16" s="21" t="n"/>
      <c r="E16" s="24" t="n"/>
      <c r="F16" s="8">
        <f>IF($A16="","",SUMIFS('Inventaire'!$F$2:$F$101,'Inventaire'!$C$2:$C$101,$A16,'Inventaire'!$J$2:$J$101,"&lt;&gt;Annulée"))</f>
        <v/>
      </c>
      <c r="G16" s="8">
        <f>IF($A16="","",$E16-$F16)</f>
        <v/>
      </c>
      <c r="H16" s="25" t="n"/>
      <c r="I16" s="23" t="n"/>
    </row>
    <row r="17">
      <c r="A17" s="23" t="n"/>
      <c r="B17" s="21" t="n"/>
      <c r="C17" s="21" t="n"/>
      <c r="D17" s="21" t="n"/>
      <c r="E17" s="24" t="n"/>
      <c r="F17" s="7">
        <f>IF($A17="","",SUMIFS('Inventaire'!$F$2:$F$101,'Inventaire'!$C$2:$C$101,$A17,'Inventaire'!$J$2:$J$101,"&lt;&gt;Annulée"))</f>
        <v/>
      </c>
      <c r="G17" s="7">
        <f>IF($A17="","",$E17-$F17)</f>
        <v/>
      </c>
      <c r="H17" s="25" t="n"/>
      <c r="I17" s="23" t="n"/>
    </row>
    <row r="18">
      <c r="A18" s="23" t="n"/>
      <c r="B18" s="21" t="n"/>
      <c r="C18" s="21" t="n"/>
      <c r="D18" s="21" t="n"/>
      <c r="E18" s="24" t="n"/>
      <c r="F18" s="8">
        <f>IF($A18="","",SUMIFS('Inventaire'!$F$2:$F$101,'Inventaire'!$C$2:$C$101,$A18,'Inventaire'!$J$2:$J$101,"&lt;&gt;Annulée"))</f>
        <v/>
      </c>
      <c r="G18" s="8">
        <f>IF($A18="","",$E18-$F18)</f>
        <v/>
      </c>
      <c r="H18" s="25" t="n"/>
      <c r="I18" s="23" t="n"/>
    </row>
    <row r="19">
      <c r="A19" s="23" t="n"/>
      <c r="B19" s="21" t="n"/>
      <c r="C19" s="21" t="n"/>
      <c r="D19" s="21" t="n"/>
      <c r="E19" s="24" t="n"/>
      <c r="F19" s="7">
        <f>IF($A19="","",SUMIFS('Inventaire'!$F$2:$F$101,'Inventaire'!$C$2:$C$101,$A19,'Inventaire'!$J$2:$J$101,"&lt;&gt;Annulée"))</f>
        <v/>
      </c>
      <c r="G19" s="7">
        <f>IF($A19="","",$E19-$F19)</f>
        <v/>
      </c>
      <c r="H19" s="25" t="n"/>
      <c r="I19" s="23" t="n"/>
    </row>
    <row r="20">
      <c r="A20" s="23" t="n"/>
      <c r="B20" s="21" t="n"/>
      <c r="C20" s="21" t="n"/>
      <c r="D20" s="21" t="n"/>
      <c r="E20" s="24" t="n"/>
      <c r="F20" s="8">
        <f>IF($A20="","",SUMIFS('Inventaire'!$F$2:$F$101,'Inventaire'!$C$2:$C$101,$A20,'Inventaire'!$J$2:$J$101,"&lt;&gt;Annulée"))</f>
        <v/>
      </c>
      <c r="G20" s="8">
        <f>IF($A20="","",$E20-$F20)</f>
        <v/>
      </c>
      <c r="H20" s="25" t="n"/>
      <c r="I20" s="23" t="n"/>
    </row>
    <row r="21">
      <c r="A21" s="23" t="n"/>
      <c r="B21" s="21" t="n"/>
      <c r="C21" s="21" t="n"/>
      <c r="D21" s="21" t="n"/>
      <c r="E21" s="24" t="n"/>
      <c r="F21" s="7">
        <f>IF($A21="","",SUMIFS('Inventaire'!$F$2:$F$101,'Inventaire'!$C$2:$C$101,$A21,'Inventaire'!$J$2:$J$101,"&lt;&gt;Annulée"))</f>
        <v/>
      </c>
      <c r="G21" s="7">
        <f>IF($A21="","",$E21-$F21)</f>
        <v/>
      </c>
      <c r="H21" s="25" t="n"/>
      <c r="I21" s="23" t="n"/>
    </row>
    <row r="22">
      <c r="A22" s="23" t="n"/>
      <c r="B22" s="21" t="n"/>
      <c r="C22" s="21" t="n"/>
      <c r="D22" s="21" t="n"/>
      <c r="E22" s="24" t="n"/>
      <c r="F22" s="8">
        <f>IF($A22="","",SUMIFS('Inventaire'!$F$2:$F$101,'Inventaire'!$C$2:$C$101,$A22,'Inventaire'!$J$2:$J$101,"&lt;&gt;Annulée"))</f>
        <v/>
      </c>
      <c r="G22" s="8">
        <f>IF($A22="","",$E22-$F22)</f>
        <v/>
      </c>
      <c r="H22" s="25" t="n"/>
      <c r="I22" s="23" t="n"/>
    </row>
    <row r="23">
      <c r="A23" s="23" t="n"/>
      <c r="B23" s="21" t="n"/>
      <c r="C23" s="21" t="n"/>
      <c r="D23" s="21" t="n"/>
      <c r="E23" s="24" t="n"/>
      <c r="F23" s="7">
        <f>IF($A23="","",SUMIFS('Inventaire'!$F$2:$F$101,'Inventaire'!$C$2:$C$101,$A23,'Inventaire'!$J$2:$J$101,"&lt;&gt;Annulée"))</f>
        <v/>
      </c>
      <c r="G23" s="7">
        <f>IF($A23="","",$E23-$F23)</f>
        <v/>
      </c>
      <c r="H23" s="25" t="n"/>
      <c r="I23" s="23" t="n"/>
    </row>
    <row r="24">
      <c r="A24" s="23" t="n"/>
      <c r="B24" s="21" t="n"/>
      <c r="C24" s="21" t="n"/>
      <c r="D24" s="21" t="n"/>
      <c r="E24" s="24" t="n"/>
      <c r="F24" s="8">
        <f>IF($A24="","",SUMIFS('Inventaire'!$F$2:$F$101,'Inventaire'!$C$2:$C$101,$A24,'Inventaire'!$J$2:$J$101,"&lt;&gt;Annulée"))</f>
        <v/>
      </c>
      <c r="G24" s="8">
        <f>IF($A24="","",$E24-$F24)</f>
        <v/>
      </c>
      <c r="H24" s="25" t="n"/>
      <c r="I24" s="23" t="n"/>
    </row>
    <row r="25">
      <c r="A25" s="23" t="n"/>
      <c r="B25" s="21" t="n"/>
      <c r="C25" s="21" t="n"/>
      <c r="D25" s="21" t="n"/>
      <c r="E25" s="24" t="n"/>
      <c r="F25" s="7">
        <f>IF($A25="","",SUMIFS('Inventaire'!$F$2:$F$101,'Inventaire'!$C$2:$C$101,$A25,'Inventaire'!$J$2:$J$101,"&lt;&gt;Annulée"))</f>
        <v/>
      </c>
      <c r="G25" s="7">
        <f>IF($A25="","",$E25-$F25)</f>
        <v/>
      </c>
      <c r="H25" s="25" t="n"/>
      <c r="I25" s="23" t="n"/>
    </row>
    <row r="26">
      <c r="A26" s="23" t="n"/>
      <c r="B26" s="21" t="n"/>
      <c r="C26" s="21" t="n"/>
      <c r="D26" s="21" t="n"/>
      <c r="E26" s="24" t="n"/>
      <c r="F26" s="8">
        <f>IF($A26="","",SUMIFS('Inventaire'!$F$2:$F$101,'Inventaire'!$C$2:$C$101,$A26,'Inventaire'!$J$2:$J$101,"&lt;&gt;Annulée"))</f>
        <v/>
      </c>
      <c r="G26" s="8">
        <f>IF($A26="","",$E26-$F26)</f>
        <v/>
      </c>
      <c r="H26" s="25" t="n"/>
      <c r="I26" s="23" t="n"/>
    </row>
    <row r="27">
      <c r="A27" s="23" t="n"/>
      <c r="B27" s="21" t="n"/>
      <c r="C27" s="21" t="n"/>
      <c r="D27" s="21" t="n"/>
      <c r="E27" s="24" t="n"/>
      <c r="F27" s="7">
        <f>IF($A27="","",SUMIFS('Inventaire'!$F$2:$F$101,'Inventaire'!$C$2:$C$101,$A27,'Inventaire'!$J$2:$J$101,"&lt;&gt;Annulée"))</f>
        <v/>
      </c>
      <c r="G27" s="7">
        <f>IF($A27="","",$E27-$F27)</f>
        <v/>
      </c>
      <c r="H27" s="25" t="n"/>
      <c r="I27" s="23" t="n"/>
    </row>
    <row r="28">
      <c r="A28" s="23" t="n"/>
      <c r="B28" s="21" t="n"/>
      <c r="C28" s="21" t="n"/>
      <c r="D28" s="21" t="n"/>
      <c r="E28" s="24" t="n"/>
      <c r="F28" s="8">
        <f>IF($A28="","",SUMIFS('Inventaire'!$F$2:$F$101,'Inventaire'!$C$2:$C$101,$A28,'Inventaire'!$J$2:$J$101,"&lt;&gt;Annulée"))</f>
        <v/>
      </c>
      <c r="G28" s="8">
        <f>IF($A28="","",$E28-$F28)</f>
        <v/>
      </c>
      <c r="H28" s="25" t="n"/>
      <c r="I28" s="23" t="n"/>
    </row>
    <row r="29">
      <c r="A29" s="23" t="n"/>
      <c r="B29" s="21" t="n"/>
      <c r="C29" s="21" t="n"/>
      <c r="D29" s="21" t="n"/>
      <c r="E29" s="24" t="n"/>
      <c r="F29" s="7">
        <f>IF($A29="","",SUMIFS('Inventaire'!$F$2:$F$101,'Inventaire'!$C$2:$C$101,$A29,'Inventaire'!$J$2:$J$101,"&lt;&gt;Annulée"))</f>
        <v/>
      </c>
      <c r="G29" s="7">
        <f>IF($A29="","",$E29-$F29)</f>
        <v/>
      </c>
      <c r="H29" s="25" t="n"/>
      <c r="I29" s="23" t="n"/>
    </row>
    <row r="30">
      <c r="A30" s="23" t="n"/>
      <c r="B30" s="21" t="n"/>
      <c r="C30" s="21" t="n"/>
      <c r="D30" s="21" t="n"/>
      <c r="E30" s="24" t="n"/>
      <c r="F30" s="8">
        <f>IF($A30="","",SUMIFS('Inventaire'!$F$2:$F$101,'Inventaire'!$C$2:$C$101,$A30,'Inventaire'!$J$2:$J$101,"&lt;&gt;Annulée"))</f>
        <v/>
      </c>
      <c r="G30" s="8">
        <f>IF($A30="","",$E30-$F30)</f>
        <v/>
      </c>
      <c r="H30" s="25" t="n"/>
      <c r="I30" s="23" t="n"/>
    </row>
    <row r="31">
      <c r="A31" s="23" t="n"/>
      <c r="B31" s="21" t="n"/>
      <c r="C31" s="21" t="n"/>
      <c r="D31" s="21" t="n"/>
      <c r="E31" s="24" t="n"/>
      <c r="F31" s="7">
        <f>IF($A31="","",SUMIFS('Inventaire'!$F$2:$F$101,'Inventaire'!$C$2:$C$101,$A31,'Inventaire'!$J$2:$J$101,"&lt;&gt;Annulée"))</f>
        <v/>
      </c>
      <c r="G31" s="7">
        <f>IF($A31="","",$E31-$F31)</f>
        <v/>
      </c>
      <c r="H31" s="25" t="n"/>
      <c r="I31" s="23" t="n"/>
    </row>
    <row r="32">
      <c r="A32" s="23" t="n"/>
      <c r="B32" s="21" t="n"/>
      <c r="C32" s="21" t="n"/>
      <c r="D32" s="21" t="n"/>
      <c r="E32" s="24" t="n"/>
      <c r="F32" s="8">
        <f>IF($A32="","",SUMIFS('Inventaire'!$F$2:$F$101,'Inventaire'!$C$2:$C$101,$A32,'Inventaire'!$J$2:$J$101,"&lt;&gt;Annulée"))</f>
        <v/>
      </c>
      <c r="G32" s="8">
        <f>IF($A32="","",$E32-$F32)</f>
        <v/>
      </c>
      <c r="H32" s="25" t="n"/>
      <c r="I32" s="23" t="n"/>
    </row>
    <row r="33">
      <c r="A33" s="23" t="n"/>
      <c r="B33" s="21" t="n"/>
      <c r="C33" s="21" t="n"/>
      <c r="D33" s="21" t="n"/>
      <c r="E33" s="24" t="n"/>
      <c r="F33" s="7">
        <f>IF($A33="","",SUMIFS('Inventaire'!$F$2:$F$101,'Inventaire'!$C$2:$C$101,$A33,'Inventaire'!$J$2:$J$101,"&lt;&gt;Annulée"))</f>
        <v/>
      </c>
      <c r="G33" s="7">
        <f>IF($A33="","",$E33-$F33)</f>
        <v/>
      </c>
      <c r="H33" s="25" t="n"/>
      <c r="I33" s="23" t="n"/>
    </row>
    <row r="34">
      <c r="A34" s="23" t="n"/>
      <c r="B34" s="21" t="n"/>
      <c r="C34" s="21" t="n"/>
      <c r="D34" s="21" t="n"/>
      <c r="E34" s="24" t="n"/>
      <c r="F34" s="8">
        <f>IF($A34="","",SUMIFS('Inventaire'!$F$2:$F$101,'Inventaire'!$C$2:$C$101,$A34,'Inventaire'!$J$2:$J$101,"&lt;&gt;Annulée"))</f>
        <v/>
      </c>
      <c r="G34" s="8">
        <f>IF($A34="","",$E34-$F34)</f>
        <v/>
      </c>
      <c r="H34" s="25" t="n"/>
      <c r="I34" s="23" t="n"/>
    </row>
    <row r="35">
      <c r="A35" s="23" t="n"/>
      <c r="B35" s="21" t="n"/>
      <c r="C35" s="21" t="n"/>
      <c r="D35" s="21" t="n"/>
      <c r="E35" s="24" t="n"/>
      <c r="F35" s="7">
        <f>IF($A35="","",SUMIFS('Inventaire'!$F$2:$F$101,'Inventaire'!$C$2:$C$101,$A35,'Inventaire'!$J$2:$J$101,"&lt;&gt;Annulée"))</f>
        <v/>
      </c>
      <c r="G35" s="7">
        <f>IF($A35="","",$E35-$F35)</f>
        <v/>
      </c>
      <c r="H35" s="25" t="n"/>
      <c r="I35" s="23" t="n"/>
    </row>
    <row r="36">
      <c r="A36" s="23" t="n"/>
      <c r="B36" s="21" t="n"/>
      <c r="C36" s="21" t="n"/>
      <c r="D36" s="21" t="n"/>
      <c r="E36" s="24" t="n"/>
      <c r="F36" s="8">
        <f>IF($A36="","",SUMIFS('Inventaire'!$F$2:$F$101,'Inventaire'!$C$2:$C$101,$A36,'Inventaire'!$J$2:$J$101,"&lt;&gt;Annulée"))</f>
        <v/>
      </c>
      <c r="G36" s="8">
        <f>IF($A36="","",$E36-$F36)</f>
        <v/>
      </c>
      <c r="H36" s="25" t="n"/>
      <c r="I36" s="23" t="n"/>
    </row>
    <row r="37">
      <c r="A37" s="23" t="n"/>
      <c r="B37" s="21" t="n"/>
      <c r="C37" s="21" t="n"/>
      <c r="D37" s="21" t="n"/>
      <c r="E37" s="24" t="n"/>
      <c r="F37" s="7">
        <f>IF($A37="","",SUMIFS('Inventaire'!$F$2:$F$101,'Inventaire'!$C$2:$C$101,$A37,'Inventaire'!$J$2:$J$101,"&lt;&gt;Annulée"))</f>
        <v/>
      </c>
      <c r="G37" s="7">
        <f>IF($A37="","",$E37-$F37)</f>
        <v/>
      </c>
      <c r="H37" s="25" t="n"/>
      <c r="I37" s="23" t="n"/>
    </row>
    <row r="38">
      <c r="A38" s="23" t="n"/>
      <c r="B38" s="21" t="n"/>
      <c r="C38" s="21" t="n"/>
      <c r="D38" s="21" t="n"/>
      <c r="E38" s="24" t="n"/>
      <c r="F38" s="8">
        <f>IF($A38="","",SUMIFS('Inventaire'!$F$2:$F$101,'Inventaire'!$C$2:$C$101,$A38,'Inventaire'!$J$2:$J$101,"&lt;&gt;Annulée"))</f>
        <v/>
      </c>
      <c r="G38" s="8">
        <f>IF($A38="","",$E38-$F38)</f>
        <v/>
      </c>
      <c r="H38" s="25" t="n"/>
      <c r="I38" s="23" t="n"/>
    </row>
    <row r="39">
      <c r="A39" s="23" t="n"/>
      <c r="B39" s="21" t="n"/>
      <c r="C39" s="21" t="n"/>
      <c r="D39" s="21" t="n"/>
      <c r="E39" s="24" t="n"/>
      <c r="F39" s="7">
        <f>IF($A39="","",SUMIFS('Inventaire'!$F$2:$F$101,'Inventaire'!$C$2:$C$101,$A39,'Inventaire'!$J$2:$J$101,"&lt;&gt;Annulée"))</f>
        <v/>
      </c>
      <c r="G39" s="7">
        <f>IF($A39="","",$E39-$F39)</f>
        <v/>
      </c>
      <c r="H39" s="25" t="n"/>
      <c r="I39" s="23" t="n"/>
    </row>
    <row r="40">
      <c r="A40" s="23" t="n"/>
      <c r="B40" s="21" t="n"/>
      <c r="C40" s="21" t="n"/>
      <c r="D40" s="21" t="n"/>
      <c r="E40" s="24" t="n"/>
      <c r="F40" s="8">
        <f>IF($A40="","",SUMIFS('Inventaire'!$F$2:$F$101,'Inventaire'!$C$2:$C$101,$A40,'Inventaire'!$J$2:$J$101,"&lt;&gt;Annulée"))</f>
        <v/>
      </c>
      <c r="G40" s="8">
        <f>IF($A40="","",$E40-$F40)</f>
        <v/>
      </c>
      <c r="H40" s="25" t="n"/>
      <c r="I40" s="23" t="n"/>
    </row>
    <row r="41">
      <c r="A41" s="23" t="n"/>
      <c r="B41" s="21" t="n"/>
      <c r="C41" s="21" t="n"/>
      <c r="D41" s="21" t="n"/>
      <c r="E41" s="24" t="n"/>
      <c r="F41" s="7">
        <f>IF($A41="","",SUMIFS('Inventaire'!$F$2:$F$101,'Inventaire'!$C$2:$C$101,$A41,'Inventaire'!$J$2:$J$101,"&lt;&gt;Annulée"))</f>
        <v/>
      </c>
      <c r="G41" s="7">
        <f>IF($A41="","",$E41-$F41)</f>
        <v/>
      </c>
      <c r="H41" s="25" t="n"/>
      <c r="I41" s="23" t="n"/>
    </row>
    <row r="42">
      <c r="A42" s="23" t="n"/>
      <c r="B42" s="21" t="n"/>
      <c r="C42" s="21" t="n"/>
      <c r="D42" s="21" t="n"/>
      <c r="E42" s="24" t="n"/>
      <c r="F42" s="8">
        <f>IF($A42="","",SUMIFS('Inventaire'!$F$2:$F$101,'Inventaire'!$C$2:$C$101,$A42,'Inventaire'!$J$2:$J$101,"&lt;&gt;Annulée"))</f>
        <v/>
      </c>
      <c r="G42" s="8">
        <f>IF($A42="","",$E42-$F42)</f>
        <v/>
      </c>
      <c r="H42" s="25" t="n"/>
      <c r="I42" s="23" t="n"/>
    </row>
    <row r="43">
      <c r="A43" s="23" t="n"/>
      <c r="B43" s="21" t="n"/>
      <c r="C43" s="21" t="n"/>
      <c r="D43" s="21" t="n"/>
      <c r="E43" s="24" t="n"/>
      <c r="F43" s="7">
        <f>IF($A43="","",SUMIFS('Inventaire'!$F$2:$F$101,'Inventaire'!$C$2:$C$101,$A43,'Inventaire'!$J$2:$J$101,"&lt;&gt;Annulée"))</f>
        <v/>
      </c>
      <c r="G43" s="7">
        <f>IF($A43="","",$E43-$F43)</f>
        <v/>
      </c>
      <c r="H43" s="25" t="n"/>
      <c r="I43" s="23" t="n"/>
    </row>
    <row r="44">
      <c r="A44" s="23" t="n"/>
      <c r="B44" s="21" t="n"/>
      <c r="C44" s="21" t="n"/>
      <c r="D44" s="21" t="n"/>
      <c r="E44" s="24" t="n"/>
      <c r="F44" s="8">
        <f>IF($A44="","",SUMIFS('Inventaire'!$F$2:$F$101,'Inventaire'!$C$2:$C$101,$A44,'Inventaire'!$J$2:$J$101,"&lt;&gt;Annulée"))</f>
        <v/>
      </c>
      <c r="G44" s="8">
        <f>IF($A44="","",$E44-$F44)</f>
        <v/>
      </c>
      <c r="H44" s="25" t="n"/>
      <c r="I44" s="23" t="n"/>
    </row>
    <row r="45">
      <c r="A45" s="23" t="n"/>
      <c r="B45" s="21" t="n"/>
      <c r="C45" s="21" t="n"/>
      <c r="D45" s="21" t="n"/>
      <c r="E45" s="24" t="n"/>
      <c r="F45" s="7">
        <f>IF($A45="","",SUMIFS('Inventaire'!$F$2:$F$101,'Inventaire'!$C$2:$C$101,$A45,'Inventaire'!$J$2:$J$101,"&lt;&gt;Annulée"))</f>
        <v/>
      </c>
      <c r="G45" s="7">
        <f>IF($A45="","",$E45-$F45)</f>
        <v/>
      </c>
      <c r="H45" s="25" t="n"/>
      <c r="I45" s="23" t="n"/>
    </row>
    <row r="46">
      <c r="A46" s="23" t="n"/>
      <c r="B46" s="21" t="n"/>
      <c r="C46" s="21" t="n"/>
      <c r="D46" s="21" t="n"/>
      <c r="E46" s="24" t="n"/>
      <c r="F46" s="8">
        <f>IF($A46="","",SUMIFS('Inventaire'!$F$2:$F$101,'Inventaire'!$C$2:$C$101,$A46,'Inventaire'!$J$2:$J$101,"&lt;&gt;Annulée"))</f>
        <v/>
      </c>
      <c r="G46" s="8">
        <f>IF($A46="","",$E46-$F46)</f>
        <v/>
      </c>
      <c r="H46" s="25" t="n"/>
      <c r="I46" s="23" t="n"/>
    </row>
    <row r="47">
      <c r="A47" s="23" t="n"/>
      <c r="B47" s="21" t="n"/>
      <c r="C47" s="21" t="n"/>
      <c r="D47" s="21" t="n"/>
      <c r="E47" s="24" t="n"/>
      <c r="F47" s="7">
        <f>IF($A47="","",SUMIFS('Inventaire'!$F$2:$F$101,'Inventaire'!$C$2:$C$101,$A47,'Inventaire'!$J$2:$J$101,"&lt;&gt;Annulée"))</f>
        <v/>
      </c>
      <c r="G47" s="7">
        <f>IF($A47="","",$E47-$F47)</f>
        <v/>
      </c>
      <c r="H47" s="25" t="n"/>
      <c r="I47" s="23" t="n"/>
    </row>
    <row r="48">
      <c r="A48" s="23" t="n"/>
      <c r="B48" s="21" t="n"/>
      <c r="C48" s="21" t="n"/>
      <c r="D48" s="21" t="n"/>
      <c r="E48" s="24" t="n"/>
      <c r="F48" s="8">
        <f>IF($A48="","",SUMIFS('Inventaire'!$F$2:$F$101,'Inventaire'!$C$2:$C$101,$A48,'Inventaire'!$J$2:$J$101,"&lt;&gt;Annulée"))</f>
        <v/>
      </c>
      <c r="G48" s="8">
        <f>IF($A48="","",$E48-$F48)</f>
        <v/>
      </c>
      <c r="H48" s="25" t="n"/>
      <c r="I48" s="23" t="n"/>
    </row>
    <row r="49">
      <c r="A49" s="23" t="n"/>
      <c r="B49" s="21" t="n"/>
      <c r="C49" s="21" t="n"/>
      <c r="D49" s="21" t="n"/>
      <c r="E49" s="24" t="n"/>
      <c r="F49" s="7">
        <f>IF($A49="","",SUMIFS('Inventaire'!$F$2:$F$101,'Inventaire'!$C$2:$C$101,$A49,'Inventaire'!$J$2:$J$101,"&lt;&gt;Annulée"))</f>
        <v/>
      </c>
      <c r="G49" s="7">
        <f>IF($A49="","",$E49-$F49)</f>
        <v/>
      </c>
      <c r="H49" s="25" t="n"/>
      <c r="I49" s="23" t="n"/>
    </row>
    <row r="50">
      <c r="A50" s="23" t="n"/>
      <c r="B50" s="21" t="n"/>
      <c r="C50" s="21" t="n"/>
      <c r="D50" s="21" t="n"/>
      <c r="E50" s="24" t="n"/>
      <c r="F50" s="8">
        <f>IF($A50="","",SUMIFS('Inventaire'!$F$2:$F$101,'Inventaire'!$C$2:$C$101,$A50,'Inventaire'!$J$2:$J$101,"&lt;&gt;Annulée"))</f>
        <v/>
      </c>
      <c r="G50" s="8">
        <f>IF($A50="","",$E50-$F50)</f>
        <v/>
      </c>
      <c r="H50" s="25" t="n"/>
      <c r="I50" s="23" t="n"/>
    </row>
    <row r="51">
      <c r="A51" s="23" t="n"/>
      <c r="B51" s="21" t="n"/>
      <c r="C51" s="21" t="n"/>
      <c r="D51" s="21" t="n"/>
      <c r="E51" s="24" t="n"/>
      <c r="F51" s="7">
        <f>IF($A51="","",SUMIFS('Inventaire'!$F$2:$F$101,'Inventaire'!$C$2:$C$101,$A51,'Inventaire'!$J$2:$J$101,"&lt;&gt;Annulée"))</f>
        <v/>
      </c>
      <c r="G51" s="7">
        <f>IF($A51="","",$E51-$F51)</f>
        <v/>
      </c>
      <c r="H51" s="25" t="n"/>
      <c r="I51" s="23" t="n"/>
    </row>
    <row r="52">
      <c r="A52" s="23" t="n"/>
      <c r="B52" s="21" t="n"/>
      <c r="C52" s="21" t="n"/>
      <c r="D52" s="21" t="n"/>
      <c r="E52" s="24" t="n"/>
      <c r="F52" s="8">
        <f>IF($A52="","",SUMIFS('Inventaire'!$F$2:$F$101,'Inventaire'!$C$2:$C$101,$A52,'Inventaire'!$J$2:$J$101,"&lt;&gt;Annulée"))</f>
        <v/>
      </c>
      <c r="G52" s="8">
        <f>IF($A52="","",$E52-$F52)</f>
        <v/>
      </c>
      <c r="H52" s="25" t="n"/>
      <c r="I52" s="23" t="n"/>
    </row>
    <row r="53">
      <c r="A53" s="23" t="n"/>
      <c r="B53" s="21" t="n"/>
      <c r="C53" s="21" t="n"/>
      <c r="D53" s="21" t="n"/>
      <c r="E53" s="24" t="n"/>
      <c r="F53" s="7">
        <f>IF($A53="","",SUMIFS('Inventaire'!$F$2:$F$101,'Inventaire'!$C$2:$C$101,$A53,'Inventaire'!$J$2:$J$101,"&lt;&gt;Annulée"))</f>
        <v/>
      </c>
      <c r="G53" s="7">
        <f>IF($A53="","",$E53-$F53)</f>
        <v/>
      </c>
      <c r="H53" s="25" t="n"/>
      <c r="I53" s="23" t="n"/>
    </row>
    <row r="54">
      <c r="A54" s="23" t="n"/>
      <c r="B54" s="21" t="n"/>
      <c r="C54" s="21" t="n"/>
      <c r="D54" s="21" t="n"/>
      <c r="E54" s="24" t="n"/>
      <c r="F54" s="8">
        <f>IF($A54="","",SUMIFS('Inventaire'!$F$2:$F$101,'Inventaire'!$C$2:$C$101,$A54,'Inventaire'!$J$2:$J$101,"&lt;&gt;Annulée"))</f>
        <v/>
      </c>
      <c r="G54" s="8">
        <f>IF($A54="","",$E54-$F54)</f>
        <v/>
      </c>
      <c r="H54" s="25" t="n"/>
      <c r="I54" s="23" t="n"/>
    </row>
    <row r="55">
      <c r="A55" s="23" t="n"/>
      <c r="B55" s="21" t="n"/>
      <c r="C55" s="21" t="n"/>
      <c r="D55" s="21" t="n"/>
      <c r="E55" s="24" t="n"/>
      <c r="F55" s="7">
        <f>IF($A55="","",SUMIFS('Inventaire'!$F$2:$F$101,'Inventaire'!$C$2:$C$101,$A55,'Inventaire'!$J$2:$J$101,"&lt;&gt;Annulée"))</f>
        <v/>
      </c>
      <c r="G55" s="7">
        <f>IF($A55="","",$E55-$F55)</f>
        <v/>
      </c>
      <c r="H55" s="25" t="n"/>
      <c r="I55" s="23" t="n"/>
    </row>
    <row r="56">
      <c r="A56" s="23" t="n"/>
      <c r="B56" s="21" t="n"/>
      <c r="C56" s="21" t="n"/>
      <c r="D56" s="21" t="n"/>
      <c r="E56" s="24" t="n"/>
      <c r="F56" s="8">
        <f>IF($A56="","",SUMIFS('Inventaire'!$F$2:$F$101,'Inventaire'!$C$2:$C$101,$A56,'Inventaire'!$J$2:$J$101,"&lt;&gt;Annulée"))</f>
        <v/>
      </c>
      <c r="G56" s="8">
        <f>IF($A56="","",$E56-$F56)</f>
        <v/>
      </c>
      <c r="H56" s="25" t="n"/>
      <c r="I56" s="23" t="n"/>
    </row>
    <row r="57">
      <c r="A57" s="23" t="n"/>
      <c r="B57" s="21" t="n"/>
      <c r="C57" s="21" t="n"/>
      <c r="D57" s="21" t="n"/>
      <c r="E57" s="24" t="n"/>
      <c r="F57" s="7">
        <f>IF($A57="","",SUMIFS('Inventaire'!$F$2:$F$101,'Inventaire'!$C$2:$C$101,$A57,'Inventaire'!$J$2:$J$101,"&lt;&gt;Annulée"))</f>
        <v/>
      </c>
      <c r="G57" s="7">
        <f>IF($A57="","",$E57-$F57)</f>
        <v/>
      </c>
      <c r="H57" s="25" t="n"/>
      <c r="I57" s="23" t="n"/>
    </row>
    <row r="58">
      <c r="A58" s="23" t="n"/>
      <c r="B58" s="21" t="n"/>
      <c r="C58" s="21" t="n"/>
      <c r="D58" s="21" t="n"/>
      <c r="E58" s="24" t="n"/>
      <c r="F58" s="8">
        <f>IF($A58="","",SUMIFS('Inventaire'!$F$2:$F$101,'Inventaire'!$C$2:$C$101,$A58,'Inventaire'!$J$2:$J$101,"&lt;&gt;Annulée"))</f>
        <v/>
      </c>
      <c r="G58" s="8">
        <f>IF($A58="","",$E58-$F58)</f>
        <v/>
      </c>
      <c r="H58" s="25" t="n"/>
      <c r="I58" s="23" t="n"/>
    </row>
    <row r="59">
      <c r="A59" s="23" t="n"/>
      <c r="B59" s="21" t="n"/>
      <c r="C59" s="21" t="n"/>
      <c r="D59" s="21" t="n"/>
      <c r="E59" s="24" t="n"/>
      <c r="F59" s="7">
        <f>IF($A59="","",SUMIFS('Inventaire'!$F$2:$F$101,'Inventaire'!$C$2:$C$101,$A59,'Inventaire'!$J$2:$J$101,"&lt;&gt;Annulée"))</f>
        <v/>
      </c>
      <c r="G59" s="7">
        <f>IF($A59="","",$E59-$F59)</f>
        <v/>
      </c>
      <c r="H59" s="25" t="n"/>
      <c r="I59" s="23" t="n"/>
    </row>
    <row r="60">
      <c r="A60" s="23" t="n"/>
      <c r="B60" s="21" t="n"/>
      <c r="C60" s="21" t="n"/>
      <c r="D60" s="21" t="n"/>
      <c r="E60" s="24" t="n"/>
      <c r="F60" s="8">
        <f>IF($A60="","",SUMIFS('Inventaire'!$F$2:$F$101,'Inventaire'!$C$2:$C$101,$A60,'Inventaire'!$J$2:$J$101,"&lt;&gt;Annulée"))</f>
        <v/>
      </c>
      <c r="G60" s="8">
        <f>IF($A60="","",$E60-$F60)</f>
        <v/>
      </c>
      <c r="H60" s="25" t="n"/>
      <c r="I60" s="23" t="n"/>
    </row>
    <row r="61">
      <c r="A61" s="23" t="n"/>
      <c r="B61" s="21" t="n"/>
      <c r="C61" s="21" t="n"/>
      <c r="D61" s="21" t="n"/>
      <c r="E61" s="24" t="n"/>
      <c r="F61" s="7">
        <f>IF($A61="","",SUMIFS('Inventaire'!$F$2:$F$101,'Inventaire'!$C$2:$C$101,$A61,'Inventaire'!$J$2:$J$101,"&lt;&gt;Annulée"))</f>
        <v/>
      </c>
      <c r="G61" s="7">
        <f>IF($A61="","",$E61-$F61)</f>
        <v/>
      </c>
      <c r="H61" s="25" t="n"/>
      <c r="I61" s="23" t="n"/>
    </row>
    <row r="62">
      <c r="A62" s="23" t="n"/>
      <c r="B62" s="21" t="n"/>
      <c r="C62" s="21" t="n"/>
      <c r="D62" s="21" t="n"/>
      <c r="E62" s="24" t="n"/>
      <c r="F62" s="8">
        <f>IF($A62="","",SUMIFS('Inventaire'!$F$2:$F$101,'Inventaire'!$C$2:$C$101,$A62,'Inventaire'!$J$2:$J$101,"&lt;&gt;Annulée"))</f>
        <v/>
      </c>
      <c r="G62" s="8">
        <f>IF($A62="","",$E62-$F62)</f>
        <v/>
      </c>
      <c r="H62" s="25" t="n"/>
      <c r="I62" s="23" t="n"/>
    </row>
    <row r="63">
      <c r="A63" s="23" t="n"/>
      <c r="B63" s="21" t="n"/>
      <c r="C63" s="21" t="n"/>
      <c r="D63" s="21" t="n"/>
      <c r="E63" s="24" t="n"/>
      <c r="F63" s="7">
        <f>IF($A63="","",SUMIFS('Inventaire'!$F$2:$F$101,'Inventaire'!$C$2:$C$101,$A63,'Inventaire'!$J$2:$J$101,"&lt;&gt;Annulée"))</f>
        <v/>
      </c>
      <c r="G63" s="7">
        <f>IF($A63="","",$E63-$F63)</f>
        <v/>
      </c>
      <c r="H63" s="25" t="n"/>
      <c r="I63" s="23" t="n"/>
    </row>
    <row r="64">
      <c r="A64" s="23" t="n"/>
      <c r="B64" s="21" t="n"/>
      <c r="C64" s="21" t="n"/>
      <c r="D64" s="21" t="n"/>
      <c r="E64" s="24" t="n"/>
      <c r="F64" s="8">
        <f>IF($A64="","",SUMIFS('Inventaire'!$F$2:$F$101,'Inventaire'!$C$2:$C$101,$A64,'Inventaire'!$J$2:$J$101,"&lt;&gt;Annulée"))</f>
        <v/>
      </c>
      <c r="G64" s="8">
        <f>IF($A64="","",$E64-$F64)</f>
        <v/>
      </c>
      <c r="H64" s="25" t="n"/>
      <c r="I64" s="23" t="n"/>
    </row>
    <row r="65">
      <c r="A65" s="23" t="n"/>
      <c r="B65" s="21" t="n"/>
      <c r="C65" s="21" t="n"/>
      <c r="D65" s="21" t="n"/>
      <c r="E65" s="24" t="n"/>
      <c r="F65" s="7">
        <f>IF($A65="","",SUMIFS('Inventaire'!$F$2:$F$101,'Inventaire'!$C$2:$C$101,$A65,'Inventaire'!$J$2:$J$101,"&lt;&gt;Annulée"))</f>
        <v/>
      </c>
      <c r="G65" s="7">
        <f>IF($A65="","",$E65-$F65)</f>
        <v/>
      </c>
      <c r="H65" s="25" t="n"/>
      <c r="I65" s="23" t="n"/>
    </row>
    <row r="66">
      <c r="A66" s="23" t="n"/>
      <c r="B66" s="21" t="n"/>
      <c r="C66" s="21" t="n"/>
      <c r="D66" s="21" t="n"/>
      <c r="E66" s="24" t="n"/>
      <c r="F66" s="8">
        <f>IF($A66="","",SUMIFS('Inventaire'!$F$2:$F$101,'Inventaire'!$C$2:$C$101,$A66,'Inventaire'!$J$2:$J$101,"&lt;&gt;Annulée"))</f>
        <v/>
      </c>
      <c r="G66" s="8">
        <f>IF($A66="","",$E66-$F66)</f>
        <v/>
      </c>
      <c r="H66" s="25" t="n"/>
      <c r="I66" s="23" t="n"/>
    </row>
    <row r="67">
      <c r="A67" s="23" t="n"/>
      <c r="B67" s="21" t="n"/>
      <c r="C67" s="21" t="n"/>
      <c r="D67" s="21" t="n"/>
      <c r="E67" s="24" t="n"/>
      <c r="F67" s="7">
        <f>IF($A67="","",SUMIFS('Inventaire'!$F$2:$F$101,'Inventaire'!$C$2:$C$101,$A67,'Inventaire'!$J$2:$J$101,"&lt;&gt;Annulée"))</f>
        <v/>
      </c>
      <c r="G67" s="7">
        <f>IF($A67="","",$E67-$F67)</f>
        <v/>
      </c>
      <c r="H67" s="25" t="n"/>
      <c r="I67" s="23" t="n"/>
    </row>
    <row r="68">
      <c r="A68" s="23" t="n"/>
      <c r="B68" s="21" t="n"/>
      <c r="C68" s="21" t="n"/>
      <c r="D68" s="21" t="n"/>
      <c r="E68" s="24" t="n"/>
      <c r="F68" s="8">
        <f>IF($A68="","",SUMIFS('Inventaire'!$F$2:$F$101,'Inventaire'!$C$2:$C$101,$A68,'Inventaire'!$J$2:$J$101,"&lt;&gt;Annulée"))</f>
        <v/>
      </c>
      <c r="G68" s="8">
        <f>IF($A68="","",$E68-$F68)</f>
        <v/>
      </c>
      <c r="H68" s="25" t="n"/>
      <c r="I68" s="23" t="n"/>
    </row>
    <row r="69">
      <c r="A69" s="23" t="n"/>
      <c r="B69" s="21" t="n"/>
      <c r="C69" s="21" t="n"/>
      <c r="D69" s="21" t="n"/>
      <c r="E69" s="24" t="n"/>
      <c r="F69" s="7">
        <f>IF($A69="","",SUMIFS('Inventaire'!$F$2:$F$101,'Inventaire'!$C$2:$C$101,$A69,'Inventaire'!$J$2:$J$101,"&lt;&gt;Annulée"))</f>
        <v/>
      </c>
      <c r="G69" s="7">
        <f>IF($A69="","",$E69-$F69)</f>
        <v/>
      </c>
      <c r="H69" s="25" t="n"/>
      <c r="I69" s="23" t="n"/>
    </row>
    <row r="70">
      <c r="A70" s="23" t="n"/>
      <c r="B70" s="21" t="n"/>
      <c r="C70" s="21" t="n"/>
      <c r="D70" s="21" t="n"/>
      <c r="E70" s="24" t="n"/>
      <c r="F70" s="8">
        <f>IF($A70="","",SUMIFS('Inventaire'!$F$2:$F$101,'Inventaire'!$C$2:$C$101,$A70,'Inventaire'!$J$2:$J$101,"&lt;&gt;Annulée"))</f>
        <v/>
      </c>
      <c r="G70" s="8">
        <f>IF($A70="","",$E70-$F70)</f>
        <v/>
      </c>
      <c r="H70" s="25" t="n"/>
      <c r="I70" s="23" t="n"/>
    </row>
    <row r="71">
      <c r="A71" s="23" t="n"/>
      <c r="B71" s="21" t="n"/>
      <c r="C71" s="21" t="n"/>
      <c r="D71" s="21" t="n"/>
      <c r="E71" s="24" t="n"/>
      <c r="F71" s="7">
        <f>IF($A71="","",SUMIFS('Inventaire'!$F$2:$F$101,'Inventaire'!$C$2:$C$101,$A71,'Inventaire'!$J$2:$J$101,"&lt;&gt;Annulée"))</f>
        <v/>
      </c>
      <c r="G71" s="7">
        <f>IF($A71="","",$E71-$F71)</f>
        <v/>
      </c>
      <c r="H71" s="25" t="n"/>
      <c r="I71" s="23" t="n"/>
    </row>
    <row r="72">
      <c r="A72" s="23" t="n"/>
      <c r="B72" s="21" t="n"/>
      <c r="C72" s="21" t="n"/>
      <c r="D72" s="21" t="n"/>
      <c r="E72" s="24" t="n"/>
      <c r="F72" s="8">
        <f>IF($A72="","",SUMIFS('Inventaire'!$F$2:$F$101,'Inventaire'!$C$2:$C$101,$A72,'Inventaire'!$J$2:$J$101,"&lt;&gt;Annulée"))</f>
        <v/>
      </c>
      <c r="G72" s="8">
        <f>IF($A72="","",$E72-$F72)</f>
        <v/>
      </c>
      <c r="H72" s="25" t="n"/>
      <c r="I72" s="23" t="n"/>
    </row>
    <row r="73">
      <c r="A73" s="23" t="n"/>
      <c r="B73" s="21" t="n"/>
      <c r="C73" s="21" t="n"/>
      <c r="D73" s="21" t="n"/>
      <c r="E73" s="24" t="n"/>
      <c r="F73" s="7">
        <f>IF($A73="","",SUMIFS('Inventaire'!$F$2:$F$101,'Inventaire'!$C$2:$C$101,$A73,'Inventaire'!$J$2:$J$101,"&lt;&gt;Annulée"))</f>
        <v/>
      </c>
      <c r="G73" s="7">
        <f>IF($A73="","",$E73-$F73)</f>
        <v/>
      </c>
      <c r="H73" s="25" t="n"/>
      <c r="I73" s="23" t="n"/>
    </row>
    <row r="74">
      <c r="A74" s="23" t="n"/>
      <c r="B74" s="21" t="n"/>
      <c r="C74" s="21" t="n"/>
      <c r="D74" s="21" t="n"/>
      <c r="E74" s="24" t="n"/>
      <c r="F74" s="8">
        <f>IF($A74="","",SUMIFS('Inventaire'!$F$2:$F$101,'Inventaire'!$C$2:$C$101,$A74,'Inventaire'!$J$2:$J$101,"&lt;&gt;Annulée"))</f>
        <v/>
      </c>
      <c r="G74" s="8">
        <f>IF($A74="","",$E74-$F74)</f>
        <v/>
      </c>
      <c r="H74" s="25" t="n"/>
      <c r="I74" s="23" t="n"/>
    </row>
    <row r="75">
      <c r="A75" s="23" t="n"/>
      <c r="B75" s="21" t="n"/>
      <c r="C75" s="21" t="n"/>
      <c r="D75" s="21" t="n"/>
      <c r="E75" s="24" t="n"/>
      <c r="F75" s="7">
        <f>IF($A75="","",SUMIFS('Inventaire'!$F$2:$F$101,'Inventaire'!$C$2:$C$101,$A75,'Inventaire'!$J$2:$J$101,"&lt;&gt;Annulée"))</f>
        <v/>
      </c>
      <c r="G75" s="7">
        <f>IF($A75="","",$E75-$F75)</f>
        <v/>
      </c>
      <c r="H75" s="25" t="n"/>
      <c r="I75" s="23" t="n"/>
    </row>
    <row r="76">
      <c r="A76" s="23" t="n"/>
      <c r="B76" s="21" t="n"/>
      <c r="C76" s="21" t="n"/>
      <c r="D76" s="21" t="n"/>
      <c r="E76" s="24" t="n"/>
      <c r="F76" s="8">
        <f>IF($A76="","",SUMIFS('Inventaire'!$F$2:$F$101,'Inventaire'!$C$2:$C$101,$A76,'Inventaire'!$J$2:$J$101,"&lt;&gt;Annulée"))</f>
        <v/>
      </c>
      <c r="G76" s="8">
        <f>IF($A76="","",$E76-$F76)</f>
        <v/>
      </c>
      <c r="H76" s="25" t="n"/>
      <c r="I76" s="23" t="n"/>
    </row>
    <row r="77">
      <c r="A77" s="23" t="n"/>
      <c r="B77" s="21" t="n"/>
      <c r="C77" s="21" t="n"/>
      <c r="D77" s="21" t="n"/>
      <c r="E77" s="24" t="n"/>
      <c r="F77" s="7">
        <f>IF($A77="","",SUMIFS('Inventaire'!$F$2:$F$101,'Inventaire'!$C$2:$C$101,$A77,'Inventaire'!$J$2:$J$101,"&lt;&gt;Annulée"))</f>
        <v/>
      </c>
      <c r="G77" s="7">
        <f>IF($A77="","",$E77-$F77)</f>
        <v/>
      </c>
      <c r="H77" s="25" t="n"/>
      <c r="I77" s="23" t="n"/>
    </row>
    <row r="78">
      <c r="A78" s="23" t="n"/>
      <c r="B78" s="21" t="n"/>
      <c r="C78" s="21" t="n"/>
      <c r="D78" s="21" t="n"/>
      <c r="E78" s="24" t="n"/>
      <c r="F78" s="8">
        <f>IF($A78="","",SUMIFS('Inventaire'!$F$2:$F$101,'Inventaire'!$C$2:$C$101,$A78,'Inventaire'!$J$2:$J$101,"&lt;&gt;Annulée"))</f>
        <v/>
      </c>
      <c r="G78" s="8">
        <f>IF($A78="","",$E78-$F78)</f>
        <v/>
      </c>
      <c r="H78" s="25" t="n"/>
      <c r="I78" s="23" t="n"/>
    </row>
    <row r="79">
      <c r="A79" s="23" t="n"/>
      <c r="B79" s="21" t="n"/>
      <c r="C79" s="21" t="n"/>
      <c r="D79" s="21" t="n"/>
      <c r="E79" s="24" t="n"/>
      <c r="F79" s="7">
        <f>IF($A79="","",SUMIFS('Inventaire'!$F$2:$F$101,'Inventaire'!$C$2:$C$101,$A79,'Inventaire'!$J$2:$J$101,"&lt;&gt;Annulée"))</f>
        <v/>
      </c>
      <c r="G79" s="7">
        <f>IF($A79="","",$E79-$F79)</f>
        <v/>
      </c>
      <c r="H79" s="25" t="n"/>
      <c r="I79" s="23" t="n"/>
    </row>
    <row r="80">
      <c r="A80" s="23" t="n"/>
      <c r="B80" s="21" t="n"/>
      <c r="C80" s="21" t="n"/>
      <c r="D80" s="21" t="n"/>
      <c r="E80" s="24" t="n"/>
      <c r="F80" s="8">
        <f>IF($A80="","",SUMIFS('Inventaire'!$F$2:$F$101,'Inventaire'!$C$2:$C$101,$A80,'Inventaire'!$J$2:$J$101,"&lt;&gt;Annulée"))</f>
        <v/>
      </c>
      <c r="G80" s="8">
        <f>IF($A80="","",$E80-$F80)</f>
        <v/>
      </c>
      <c r="H80" s="25" t="n"/>
      <c r="I80" s="23" t="n"/>
    </row>
    <row r="81">
      <c r="A81" s="23" t="n"/>
      <c r="B81" s="21" t="n"/>
      <c r="C81" s="21" t="n"/>
      <c r="D81" s="21" t="n"/>
      <c r="E81" s="24" t="n"/>
      <c r="F81" s="7">
        <f>IF($A81="","",SUMIFS('Inventaire'!$F$2:$F$101,'Inventaire'!$C$2:$C$101,$A81,'Inventaire'!$J$2:$J$101,"&lt;&gt;Annulée"))</f>
        <v/>
      </c>
      <c r="G81" s="7">
        <f>IF($A81="","",$E81-$F81)</f>
        <v/>
      </c>
      <c r="H81" s="25" t="n"/>
      <c r="I81" s="23" t="n"/>
    </row>
    <row r="82">
      <c r="A82" s="23" t="n"/>
      <c r="B82" s="21" t="n"/>
      <c r="C82" s="21" t="n"/>
      <c r="D82" s="21" t="n"/>
      <c r="E82" s="24" t="n"/>
      <c r="F82" s="8">
        <f>IF($A82="","",SUMIFS('Inventaire'!$F$2:$F$101,'Inventaire'!$C$2:$C$101,$A82,'Inventaire'!$J$2:$J$101,"&lt;&gt;Annulée"))</f>
        <v/>
      </c>
      <c r="G82" s="8">
        <f>IF($A82="","",$E82-$F82)</f>
        <v/>
      </c>
      <c r="H82" s="25" t="n"/>
      <c r="I82" s="23" t="n"/>
    </row>
    <row r="83">
      <c r="A83" s="23" t="n"/>
      <c r="B83" s="21" t="n"/>
      <c r="C83" s="21" t="n"/>
      <c r="D83" s="21" t="n"/>
      <c r="E83" s="24" t="n"/>
      <c r="F83" s="7">
        <f>IF($A83="","",SUMIFS('Inventaire'!$F$2:$F$101,'Inventaire'!$C$2:$C$101,$A83,'Inventaire'!$J$2:$J$101,"&lt;&gt;Annulée"))</f>
        <v/>
      </c>
      <c r="G83" s="7">
        <f>IF($A83="","",$E83-$F83)</f>
        <v/>
      </c>
      <c r="H83" s="25" t="n"/>
      <c r="I83" s="23" t="n"/>
    </row>
    <row r="84">
      <c r="A84" s="23" t="n"/>
      <c r="B84" s="21" t="n"/>
      <c r="C84" s="21" t="n"/>
      <c r="D84" s="21" t="n"/>
      <c r="E84" s="24" t="n"/>
      <c r="F84" s="8">
        <f>IF($A84="","",SUMIFS('Inventaire'!$F$2:$F$101,'Inventaire'!$C$2:$C$101,$A84,'Inventaire'!$J$2:$J$101,"&lt;&gt;Annulée"))</f>
        <v/>
      </c>
      <c r="G84" s="8">
        <f>IF($A84="","",$E84-$F84)</f>
        <v/>
      </c>
      <c r="H84" s="25" t="n"/>
      <c r="I84" s="23" t="n"/>
    </row>
    <row r="85">
      <c r="A85" s="23" t="n"/>
      <c r="B85" s="21" t="n"/>
      <c r="C85" s="21" t="n"/>
      <c r="D85" s="21" t="n"/>
      <c r="E85" s="24" t="n"/>
      <c r="F85" s="7">
        <f>IF($A85="","",SUMIFS('Inventaire'!$F$2:$F$101,'Inventaire'!$C$2:$C$101,$A85,'Inventaire'!$J$2:$J$101,"&lt;&gt;Annulée"))</f>
        <v/>
      </c>
      <c r="G85" s="7">
        <f>IF($A85="","",$E85-$F85)</f>
        <v/>
      </c>
      <c r="H85" s="25" t="n"/>
      <c r="I85" s="23" t="n"/>
    </row>
    <row r="86">
      <c r="A86" s="23" t="n"/>
      <c r="B86" s="21" t="n"/>
      <c r="C86" s="21" t="n"/>
      <c r="D86" s="21" t="n"/>
      <c r="E86" s="24" t="n"/>
      <c r="F86" s="8">
        <f>IF($A86="","",SUMIFS('Inventaire'!$F$2:$F$101,'Inventaire'!$C$2:$C$101,$A86,'Inventaire'!$J$2:$J$101,"&lt;&gt;Annulée"))</f>
        <v/>
      </c>
      <c r="G86" s="8">
        <f>IF($A86="","",$E86-$F86)</f>
        <v/>
      </c>
      <c r="H86" s="25" t="n"/>
      <c r="I86" s="23" t="n"/>
    </row>
    <row r="87">
      <c r="A87" s="23" t="n"/>
      <c r="B87" s="21" t="n"/>
      <c r="C87" s="21" t="n"/>
      <c r="D87" s="21" t="n"/>
      <c r="E87" s="24" t="n"/>
      <c r="F87" s="7">
        <f>IF($A87="","",SUMIFS('Inventaire'!$F$2:$F$101,'Inventaire'!$C$2:$C$101,$A87,'Inventaire'!$J$2:$J$101,"&lt;&gt;Annulée"))</f>
        <v/>
      </c>
      <c r="G87" s="7">
        <f>IF($A87="","",$E87-$F87)</f>
        <v/>
      </c>
      <c r="H87" s="25" t="n"/>
      <c r="I87" s="23" t="n"/>
    </row>
    <row r="88">
      <c r="A88" s="23" t="n"/>
      <c r="B88" s="21" t="n"/>
      <c r="C88" s="21" t="n"/>
      <c r="D88" s="21" t="n"/>
      <c r="E88" s="24" t="n"/>
      <c r="F88" s="8">
        <f>IF($A88="","",SUMIFS('Inventaire'!$F$2:$F$101,'Inventaire'!$C$2:$C$101,$A88,'Inventaire'!$J$2:$J$101,"&lt;&gt;Annulée"))</f>
        <v/>
      </c>
      <c r="G88" s="8">
        <f>IF($A88="","",$E88-$F88)</f>
        <v/>
      </c>
      <c r="H88" s="25" t="n"/>
      <c r="I88" s="23" t="n"/>
    </row>
    <row r="89">
      <c r="A89" s="23" t="n"/>
      <c r="B89" s="21" t="n"/>
      <c r="C89" s="21" t="n"/>
      <c r="D89" s="21" t="n"/>
      <c r="E89" s="24" t="n"/>
      <c r="F89" s="7">
        <f>IF($A89="","",SUMIFS('Inventaire'!$F$2:$F$101,'Inventaire'!$C$2:$C$101,$A89,'Inventaire'!$J$2:$J$101,"&lt;&gt;Annulée"))</f>
        <v/>
      </c>
      <c r="G89" s="7">
        <f>IF($A89="","",$E89-$F89)</f>
        <v/>
      </c>
      <c r="H89" s="25" t="n"/>
      <c r="I89" s="23" t="n"/>
    </row>
    <row r="90">
      <c r="A90" s="23" t="n"/>
      <c r="B90" s="21" t="n"/>
      <c r="C90" s="21" t="n"/>
      <c r="D90" s="21" t="n"/>
      <c r="E90" s="24" t="n"/>
      <c r="F90" s="8">
        <f>IF($A90="","",SUMIFS('Inventaire'!$F$2:$F$101,'Inventaire'!$C$2:$C$101,$A90,'Inventaire'!$J$2:$J$101,"&lt;&gt;Annulée"))</f>
        <v/>
      </c>
      <c r="G90" s="8">
        <f>IF($A90="","",$E90-$F90)</f>
        <v/>
      </c>
      <c r="H90" s="25" t="n"/>
      <c r="I90" s="23" t="n"/>
    </row>
    <row r="91">
      <c r="A91" s="23" t="n"/>
      <c r="B91" s="21" t="n"/>
      <c r="C91" s="21" t="n"/>
      <c r="D91" s="21" t="n"/>
      <c r="E91" s="24" t="n"/>
      <c r="F91" s="7">
        <f>IF($A91="","",SUMIFS('Inventaire'!$F$2:$F$101,'Inventaire'!$C$2:$C$101,$A91,'Inventaire'!$J$2:$J$101,"&lt;&gt;Annulée"))</f>
        <v/>
      </c>
      <c r="G91" s="7">
        <f>IF($A91="","",$E91-$F91)</f>
        <v/>
      </c>
      <c r="H91" s="25" t="n"/>
      <c r="I91" s="23" t="n"/>
    </row>
    <row r="92">
      <c r="A92" s="23" t="n"/>
      <c r="B92" s="21" t="n"/>
      <c r="C92" s="21" t="n"/>
      <c r="D92" s="21" t="n"/>
      <c r="E92" s="24" t="n"/>
      <c r="F92" s="8">
        <f>IF($A92="","",SUMIFS('Inventaire'!$F$2:$F$101,'Inventaire'!$C$2:$C$101,$A92,'Inventaire'!$J$2:$J$101,"&lt;&gt;Annulée"))</f>
        <v/>
      </c>
      <c r="G92" s="8">
        <f>IF($A92="","",$E92-$F92)</f>
        <v/>
      </c>
      <c r="H92" s="25" t="n"/>
      <c r="I92" s="23" t="n"/>
    </row>
    <row r="93">
      <c r="A93" s="23" t="n"/>
      <c r="B93" s="21" t="n"/>
      <c r="C93" s="21" t="n"/>
      <c r="D93" s="21" t="n"/>
      <c r="E93" s="24" t="n"/>
      <c r="F93" s="7">
        <f>IF($A93="","",SUMIFS('Inventaire'!$F$2:$F$101,'Inventaire'!$C$2:$C$101,$A93,'Inventaire'!$J$2:$J$101,"&lt;&gt;Annulée"))</f>
        <v/>
      </c>
      <c r="G93" s="7">
        <f>IF($A93="","",$E93-$F93)</f>
        <v/>
      </c>
      <c r="H93" s="25" t="n"/>
      <c r="I93" s="23" t="n"/>
    </row>
    <row r="94">
      <c r="A94" s="23" t="n"/>
      <c r="B94" s="21" t="n"/>
      <c r="C94" s="21" t="n"/>
      <c r="D94" s="21" t="n"/>
      <c r="E94" s="24" t="n"/>
      <c r="F94" s="8">
        <f>IF($A94="","",SUMIFS('Inventaire'!$F$2:$F$101,'Inventaire'!$C$2:$C$101,$A94,'Inventaire'!$J$2:$J$101,"&lt;&gt;Annulée"))</f>
        <v/>
      </c>
      <c r="G94" s="8">
        <f>IF($A94="","",$E94-$F94)</f>
        <v/>
      </c>
      <c r="H94" s="25" t="n"/>
      <c r="I94" s="23" t="n"/>
    </row>
    <row r="95">
      <c r="A95" s="23" t="n"/>
      <c r="B95" s="21" t="n"/>
      <c r="C95" s="21" t="n"/>
      <c r="D95" s="21" t="n"/>
      <c r="E95" s="24" t="n"/>
      <c r="F95" s="7">
        <f>IF($A95="","",SUMIFS('Inventaire'!$F$2:$F$101,'Inventaire'!$C$2:$C$101,$A95,'Inventaire'!$J$2:$J$101,"&lt;&gt;Annulée"))</f>
        <v/>
      </c>
      <c r="G95" s="7">
        <f>IF($A95="","",$E95-$F95)</f>
        <v/>
      </c>
      <c r="H95" s="25" t="n"/>
      <c r="I95" s="23" t="n"/>
    </row>
    <row r="96">
      <c r="A96" s="23" t="n"/>
      <c r="B96" s="21" t="n"/>
      <c r="C96" s="21" t="n"/>
      <c r="D96" s="21" t="n"/>
      <c r="E96" s="24" t="n"/>
      <c r="F96" s="8">
        <f>IF($A96="","",SUMIFS('Inventaire'!$F$2:$F$101,'Inventaire'!$C$2:$C$101,$A96,'Inventaire'!$J$2:$J$101,"&lt;&gt;Annulée"))</f>
        <v/>
      </c>
      <c r="G96" s="8">
        <f>IF($A96="","",$E96-$F96)</f>
        <v/>
      </c>
      <c r="H96" s="25" t="n"/>
      <c r="I96" s="23" t="n"/>
    </row>
    <row r="97">
      <c r="A97" s="23" t="n"/>
      <c r="B97" s="21" t="n"/>
      <c r="C97" s="21" t="n"/>
      <c r="D97" s="21" t="n"/>
      <c r="E97" s="24" t="n"/>
      <c r="F97" s="7">
        <f>IF($A97="","",SUMIFS('Inventaire'!$F$2:$F$101,'Inventaire'!$C$2:$C$101,$A97,'Inventaire'!$J$2:$J$101,"&lt;&gt;Annulée"))</f>
        <v/>
      </c>
      <c r="G97" s="7">
        <f>IF($A97="","",$E97-$F97)</f>
        <v/>
      </c>
      <c r="H97" s="25" t="n"/>
      <c r="I97" s="23" t="n"/>
    </row>
    <row r="98">
      <c r="A98" s="23" t="n"/>
      <c r="B98" s="21" t="n"/>
      <c r="C98" s="21" t="n"/>
      <c r="D98" s="21" t="n"/>
      <c r="E98" s="24" t="n"/>
      <c r="F98" s="8">
        <f>IF($A98="","",SUMIFS('Inventaire'!$F$2:$F$101,'Inventaire'!$C$2:$C$101,$A98,'Inventaire'!$J$2:$J$101,"&lt;&gt;Annulée"))</f>
        <v/>
      </c>
      <c r="G98" s="8">
        <f>IF($A98="","",$E98-$F98)</f>
        <v/>
      </c>
      <c r="H98" s="25" t="n"/>
      <c r="I98" s="23" t="n"/>
    </row>
    <row r="99">
      <c r="A99" s="23" t="n"/>
      <c r="B99" s="21" t="n"/>
      <c r="C99" s="21" t="n"/>
      <c r="D99" s="21" t="n"/>
      <c r="E99" s="24" t="n"/>
      <c r="F99" s="7">
        <f>IF($A99="","",SUMIFS('Inventaire'!$F$2:$F$101,'Inventaire'!$C$2:$C$101,$A99,'Inventaire'!$J$2:$J$101,"&lt;&gt;Annulée"))</f>
        <v/>
      </c>
      <c r="G99" s="7">
        <f>IF($A99="","",$E99-$F99)</f>
        <v/>
      </c>
      <c r="H99" s="25" t="n"/>
      <c r="I99" s="23" t="n"/>
    </row>
    <row r="100">
      <c r="A100" s="23" t="n"/>
      <c r="B100" s="21" t="n"/>
      <c r="C100" s="21" t="n"/>
      <c r="D100" s="21" t="n"/>
      <c r="E100" s="24" t="n"/>
      <c r="F100" s="8">
        <f>IF($A100="","",SUMIFS('Inventaire'!$F$2:$F$101,'Inventaire'!$C$2:$C$101,$A100,'Inventaire'!$J$2:$J$101,"&lt;&gt;Annulée"))</f>
        <v/>
      </c>
      <c r="G100" s="8">
        <f>IF($A100="","",$E100-$F100)</f>
        <v/>
      </c>
      <c r="H100" s="25" t="n"/>
      <c r="I100" s="23" t="n"/>
    </row>
    <row r="101">
      <c r="A101" s="23" t="n"/>
      <c r="B101" s="21" t="n"/>
      <c r="C101" s="21" t="n"/>
      <c r="D101" s="21" t="n"/>
      <c r="E101" s="24" t="n"/>
      <c r="F101" s="7">
        <f>IF($A101="","",SUMIFS('Inventaire'!$F$2:$F$101,'Inventaire'!$C$2:$C$101,$A101,'Inventaire'!$J$2:$J$101,"&lt;&gt;Annulée"))</f>
        <v/>
      </c>
      <c r="G101" s="7">
        <f>IF($A101="","",$E101-$F101)</f>
        <v/>
      </c>
      <c r="H101" s="25" t="n"/>
      <c r="I101" s="23" t="n"/>
    </row>
  </sheetData>
  <conditionalFormatting sqref="G2:G101">
    <cfRule type="expression" priority="1" dxfId="2">
      <formula>$G2&lt;0</formula>
    </cfRule>
  </conditionalFormatting>
  <conditionalFormatting sqref="A2:A101">
    <cfRule type="expression" priority="2" dxfId="0">
      <formula>AND($A2&lt;&gt;"",COUNTIF($A$2:$A$101,$A2)&gt;1)</formula>
    </cfRule>
  </conditionalFormatting>
  <dataValidations count="6">
    <dataValidation sqref="A2:A101" showDropDown="0" showInputMessage="1" showErrorMessage="1" allowBlank="0" errorTitle="Code déjà utilisé" error="Chaque code du catalogue doit être unique." promptTitle="Code" prompt="Saisissez un code unique, par exemple VIS-03." type="custom">
      <formula1>OR(A2="",COUNTIF($A$2:$A$101,A2)=1)</formula1>
    </dataValidation>
    <dataValidation sqref="C2:C101" showDropDown="0" showInputMessage="0" showErrorMessage="1" allowBlank="0" errorTitle="Catégorie incorrecte" error="Sélectionnez une catégorie de la liste." type="list">
      <formula1>=INDIRECT("'Paramètres'!$B$5:$B$8")</formula1>
    </dataValidation>
    <dataValidation sqref="D2:D101" showDropDown="0" showInputMessage="0" showErrorMessage="1" allowBlank="0" errorTitle="Unité incorrecte" error="Sélectionnez une unité de la liste." type="list">
      <formula1>=INDIRECT("'Paramètres'!$B$9:$B$14")</formula1>
    </dataValidation>
    <dataValidation sqref="E2:E101" showDropDown="0" showInputMessage="0" showErrorMessage="1" allowBlank="0" errorTitle="Capacité incorrecte" error="Saisissez un nombre entier supérieur ou égal à zéro." type="whole" operator="greaterThanOrEqual">
      <formula1>0</formula1>
    </dataValidation>
    <dataValidation sqref="H2:H101" showDropDown="0" showInputMessage="0" showErrorMessage="1" allowBlank="0" errorTitle="Valeur incorrecte" error="Saisissez une valeur indicative strictement positive." type="decimal" operator="greaterThan">
      <formula1>0</formula1>
    </dataValidation>
    <dataValidation sqref="I2:I101" showDropDown="0" showInputMessage="0" showErrorMessage="1" allowBlank="0" errorTitle="Valeur incorrecte" error="Sélectionnez Oui ou Non." type="list">
      <formula1>=INDIRECT("'Paramètres'!$B$23:$B$24")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10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18" customWidth="1" min="3" max="3"/>
    <col width="25" customWidth="1" min="4" max="4"/>
    <col width="15" customWidth="1" min="5" max="5"/>
    <col width="16" customWidth="1" min="6" max="6"/>
    <col width="17" customWidth="1" min="7" max="7"/>
    <col width="16" customWidth="1" min="8" max="8"/>
    <col width="17" customWidth="1" min="9" max="9"/>
    <col width="15" customWidth="1" min="10" max="10"/>
    <col width="18" customWidth="1" min="11" max="11"/>
    <col width="21" customWidth="1" min="12" max="12"/>
    <col width="20" customWidth="1" min="13" max="13"/>
    <col width="18" customWidth="1" min="14" max="14"/>
    <col width="18" customWidth="1" min="15" max="15"/>
    <col width="36" customWidth="1" min="16" max="16"/>
  </cols>
  <sheetData>
    <row r="1" ht="42" customHeight="1">
      <c r="A1" s="19" t="inlineStr">
        <is>
          <t>ID</t>
        </is>
      </c>
      <c r="B1" s="19" t="inlineStr">
        <is>
          <t>Sponsor fictif</t>
        </is>
      </c>
      <c r="C1" s="19" t="inlineStr">
        <is>
          <t>Code contrepartie</t>
        </is>
      </c>
      <c r="D1" s="19" t="inlineStr">
        <is>
          <t>Désignation</t>
        </is>
      </c>
      <c r="E1" s="19" t="inlineStr">
        <is>
          <t>Catégorie</t>
        </is>
      </c>
      <c r="F1" s="19" t="inlineStr">
        <is>
          <t>Quantité promise</t>
        </is>
      </c>
      <c r="G1" s="19" t="inlineStr">
        <is>
          <t>Quantité réalisée</t>
        </is>
      </c>
      <c r="H1" s="19" t="inlineStr">
        <is>
          <t>Reste à réaliser</t>
        </is>
      </c>
      <c r="I1" s="19" t="inlineStr">
        <is>
          <t>Date d’échéance</t>
        </is>
      </c>
      <c r="J1" s="19" t="inlineStr">
        <is>
          <t>Statut</t>
        </is>
      </c>
      <c r="K1" s="19" t="inlineStr">
        <is>
          <t>Date de réalisation</t>
        </is>
      </c>
      <c r="L1" s="19" t="inlineStr">
        <is>
          <t>Fonction responsable</t>
        </is>
      </c>
      <c r="M1" s="19" t="inlineStr">
        <is>
          <t>Référence interne</t>
        </is>
      </c>
      <c r="N1" s="19" t="inlineStr">
        <is>
          <t>Valeur indicative</t>
        </is>
      </c>
      <c r="O1" s="19" t="inlineStr">
        <is>
          <t>Alerte</t>
        </is>
      </c>
      <c r="P1" s="19" t="inlineStr">
        <is>
          <t>Commentaires</t>
        </is>
      </c>
    </row>
    <row r="2">
      <c r="A2" s="23" t="inlineStr">
        <is>
          <t>INV-001</t>
        </is>
      </c>
      <c r="B2" s="21" t="inlineStr">
        <is>
          <t>Sponsor Alpha</t>
        </is>
      </c>
      <c r="C2" s="23" t="inlineStr">
        <is>
          <t>VIS-01</t>
        </is>
      </c>
      <c r="D2" s="15">
        <f>IF($C2="","",IFERROR(INDEX('Catalogue'!$B$2:$B$101,MATCH($C2,'Catalogue'!$A$2:$A$101,0)),"Code inconnu"))</f>
        <v/>
      </c>
      <c r="E2" s="26">
        <f>IF($C2="","",IFERROR(INDEX('Catalogue'!$C$2:$C$101,MATCH($C2,'Catalogue'!$A$2:$A$101,0)),"Code inconnu"))</f>
        <v/>
      </c>
      <c r="F2" s="24" t="n">
        <v>2</v>
      </c>
      <c r="G2" s="24" t="n">
        <v>2</v>
      </c>
      <c r="H2" s="8">
        <f>IF(OR($B2="",$C2=""),"",MAX(0,$F2-$G2))</f>
        <v/>
      </c>
      <c r="I2" s="35" t="n">
        <v>46280</v>
      </c>
      <c r="J2" s="23" t="inlineStr">
        <is>
          <t>Livrée</t>
        </is>
      </c>
      <c r="K2" s="35" t="n">
        <v>46272</v>
      </c>
      <c r="L2" s="21" t="inlineStr">
        <is>
          <t>Communication</t>
        </is>
      </c>
      <c r="M2" s="21" t="inlineStr">
        <is>
          <t>REF-FICT-001</t>
        </is>
      </c>
      <c r="N2" s="10">
        <f>IF($F2="","",IFERROR($F2*INDEX('Catalogue'!$H$2:$H$101,MATCH($C2,'Catalogue'!$A$2:$A$101,0)),0))</f>
        <v/>
      </c>
      <c r="O2" s="26">
        <f>IF(OR($B2="",$J2="Annulée",$J2="Livrée",$I2=""),"",IF($I2&lt;'Paramètres'!$B$2,"En retard",IF($I2&lt;='Paramètres'!$B$2+'Paramètres'!$B$4,"Échéance proche","")))</f>
        <v/>
      </c>
      <c r="P2" s="21" t="inlineStr">
        <is>
          <t>Éléments fictifs validés.</t>
        </is>
      </c>
    </row>
    <row r="3">
      <c r="A3" s="23" t="inlineStr">
        <is>
          <t>INV-002</t>
        </is>
      </c>
      <c r="B3" s="21" t="inlineStr">
        <is>
          <t>Sponsor Bêta</t>
        </is>
      </c>
      <c r="C3" s="23" t="inlineStr">
        <is>
          <t>NUM-01</t>
        </is>
      </c>
      <c r="D3" s="16">
        <f>IF($C3="","",IFERROR(INDEX('Catalogue'!$B$2:$B$101,MATCH($C3,'Catalogue'!$A$2:$A$101,0)),"Code inconnu"))</f>
        <v/>
      </c>
      <c r="E3" s="28">
        <f>IF($C3="","",IFERROR(INDEX('Catalogue'!$C$2:$C$101,MATCH($C3,'Catalogue'!$A$2:$A$101,0)),"Code inconnu"))</f>
        <v/>
      </c>
      <c r="F3" s="24" t="n">
        <v>1</v>
      </c>
      <c r="G3" s="24" t="n">
        <v>0</v>
      </c>
      <c r="H3" s="7">
        <f>IF(OR($B3="",$C3=""),"",MAX(0,$F3-$G3))</f>
        <v/>
      </c>
      <c r="I3" s="35" t="n">
        <v>46275</v>
      </c>
      <c r="J3" s="23" t="inlineStr">
        <is>
          <t>En cours</t>
        </is>
      </c>
      <c r="K3" s="35" t="n"/>
      <c r="L3" s="21" t="inlineStr">
        <is>
          <t>Communication</t>
        </is>
      </c>
      <c r="M3" s="21" t="inlineStr">
        <is>
          <t>REF-FICT-002</t>
        </is>
      </c>
      <c r="N3" s="29">
        <f>IF($F3="","",IFERROR($F3*INDEX('Catalogue'!$H$2:$H$101,MATCH($C3,'Catalogue'!$A$2:$A$101,0)),0))</f>
        <v/>
      </c>
      <c r="O3" s="28">
        <f>IF(OR($B3="",$J3="Annulée",$J3="Livrée",$I3=""),"",IF($I3&lt;'Paramètres'!$B$2,"En retard",IF($I3&lt;='Paramètres'!$B$2+'Paramètres'!$B$4,"Échéance proche","")))</f>
        <v/>
      </c>
      <c r="P3" s="21" t="inlineStr">
        <is>
          <t>Visuel fictif à relancer.</t>
        </is>
      </c>
    </row>
    <row r="4">
      <c r="A4" s="23" t="inlineStr">
        <is>
          <t>INV-003</t>
        </is>
      </c>
      <c r="B4" s="21" t="inlineStr">
        <is>
          <t>Sponsor Gamma</t>
        </is>
      </c>
      <c r="C4" s="23" t="inlineStr">
        <is>
          <t>ACC-01</t>
        </is>
      </c>
      <c r="D4" s="15">
        <f>IF($C4="","",IFERROR(INDEX('Catalogue'!$B$2:$B$101,MATCH($C4,'Catalogue'!$A$2:$A$101,0)),"Code inconnu"))</f>
        <v/>
      </c>
      <c r="E4" s="26">
        <f>IF($C4="","",IFERROR(INDEX('Catalogue'!$C$2:$C$101,MATCH($C4,'Catalogue'!$A$2:$A$101,0)),"Code inconnu"))</f>
        <v/>
      </c>
      <c r="F4" s="24" t="n">
        <v>10</v>
      </c>
      <c r="G4" s="24" t="n">
        <v>6</v>
      </c>
      <c r="H4" s="8">
        <f>IF(OR($B4="",$C4=""),"",MAX(0,$F4-$G4))</f>
        <v/>
      </c>
      <c r="I4" s="35" t="n">
        <v>46285</v>
      </c>
      <c r="J4" s="23" t="inlineStr">
        <is>
          <t>En cours</t>
        </is>
      </c>
      <c r="K4" s="35" t="n"/>
      <c r="L4" s="21" t="inlineStr">
        <is>
          <t>Accueil</t>
        </is>
      </c>
      <c r="M4" s="21" t="inlineStr">
        <is>
          <t>REF-FICT-003</t>
        </is>
      </c>
      <c r="N4" s="10">
        <f>IF($F4="","",IFERROR($F4*INDEX('Catalogue'!$H$2:$H$101,MATCH($C4,'Catalogue'!$A$2:$A$101,0)),0))</f>
        <v/>
      </c>
      <c r="O4" s="26">
        <f>IF(OR($B4="",$J4="Annulée",$J4="Livrée",$I4=""),"",IF($I4&lt;'Paramètres'!$B$2,"En retard",IF($I4&lt;='Paramètres'!$B$2+'Paramètres'!$B$4,"Échéance proche","")))</f>
        <v/>
      </c>
      <c r="P4" s="21" t="inlineStr">
        <is>
          <t>Solde des invitations à préparer.</t>
        </is>
      </c>
    </row>
    <row r="5">
      <c r="A5" s="23" t="inlineStr">
        <is>
          <t>INV-004</t>
        </is>
      </c>
      <c r="B5" s="21" t="inlineStr">
        <is>
          <t>Sponsor Delta</t>
        </is>
      </c>
      <c r="C5" s="23" t="inlineStr">
        <is>
          <t>CON-01</t>
        </is>
      </c>
      <c r="D5" s="16">
        <f>IF($C5="","",IFERROR(INDEX('Catalogue'!$B$2:$B$101,MATCH($C5,'Catalogue'!$A$2:$A$101,0)),"Code inconnu"))</f>
        <v/>
      </c>
      <c r="E5" s="28">
        <f>IF($C5="","",IFERROR(INDEX('Catalogue'!$C$2:$C$101,MATCH($C5,'Catalogue'!$A$2:$A$101,0)),"Code inconnu"))</f>
        <v/>
      </c>
      <c r="F5" s="24" t="n">
        <v>1</v>
      </c>
      <c r="G5" s="24" t="n">
        <v>0</v>
      </c>
      <c r="H5" s="7">
        <f>IF(OR($B5="",$C5=""),"",MAX(0,$F5-$G5))</f>
        <v/>
      </c>
      <c r="I5" s="35" t="n">
        <v>46270</v>
      </c>
      <c r="J5" s="23" t="inlineStr">
        <is>
          <t>À préparer</t>
        </is>
      </c>
      <c r="K5" s="35" t="n"/>
      <c r="L5" s="21" t="inlineStr">
        <is>
          <t>Production</t>
        </is>
      </c>
      <c r="M5" s="21" t="inlineStr">
        <is>
          <t>REF-FICT-004</t>
        </is>
      </c>
      <c r="N5" s="29">
        <f>IF($F5="","",IFERROR($F5*INDEX('Catalogue'!$H$2:$H$101,MATCH($C5,'Catalogue'!$A$2:$A$101,0)),0))</f>
        <v/>
      </c>
      <c r="O5" s="28">
        <f>IF(OR($B5="",$J5="Annulée",$J5="Livrée",$I5=""),"",IF($I5&lt;'Paramètres'!$B$2,"En retard",IF($I5&lt;='Paramètres'!$B$2+'Paramètres'!$B$4,"Échéance proche","")))</f>
        <v/>
      </c>
      <c r="P5" s="21" t="inlineStr">
        <is>
          <t>Échéance fictive dépassée.</t>
        </is>
      </c>
    </row>
    <row r="6">
      <c r="A6" s="23" t="inlineStr">
        <is>
          <t>INV-005</t>
        </is>
      </c>
      <c r="B6" s="21" t="inlineStr">
        <is>
          <t>Sponsor Epsilon</t>
        </is>
      </c>
      <c r="C6" s="23" t="inlineStr">
        <is>
          <t>VIS-02</t>
        </is>
      </c>
      <c r="D6" s="15">
        <f>IF($C6="","",IFERROR(INDEX('Catalogue'!$B$2:$B$101,MATCH($C6,'Catalogue'!$A$2:$A$101,0)),"Code inconnu"))</f>
        <v/>
      </c>
      <c r="E6" s="26">
        <f>IF($C6="","",IFERROR(INDEX('Catalogue'!$C$2:$C$101,MATCH($C6,'Catalogue'!$A$2:$A$101,0)),"Code inconnu"))</f>
        <v/>
      </c>
      <c r="F6" s="24" t="n">
        <v>3</v>
      </c>
      <c r="G6" s="24" t="n">
        <v>3</v>
      </c>
      <c r="H6" s="8">
        <f>IF(OR($B6="",$C6=""),"",MAX(0,$F6-$G6))</f>
        <v/>
      </c>
      <c r="I6" s="35" t="n">
        <v>46266</v>
      </c>
      <c r="J6" s="23" t="inlineStr">
        <is>
          <t>Livrée</t>
        </is>
      </c>
      <c r="K6" s="35" t="n">
        <v>46265</v>
      </c>
      <c r="L6" s="21" t="inlineStr">
        <is>
          <t>Production</t>
        </is>
      </c>
      <c r="M6" s="21" t="inlineStr">
        <is>
          <t>REF-FICT-005</t>
        </is>
      </c>
      <c r="N6" s="10">
        <f>IF($F6="","",IFERROR($F6*INDEX('Catalogue'!$H$2:$H$101,MATCH($C6,'Catalogue'!$A$2:$A$101,0)),0))</f>
        <v/>
      </c>
      <c r="O6" s="26">
        <f>IF(OR($B6="",$J6="Annulée",$J6="Livrée",$I6=""),"",IF($I6&lt;'Paramètres'!$B$2,"En retard",IF($I6&lt;='Paramètres'!$B$2+'Paramètres'!$B$4,"Échéance proche","")))</f>
        <v/>
      </c>
      <c r="P6" s="21" t="inlineStr">
        <is>
          <t>Quantité attribuée supérieure à la capacité prévue.</t>
        </is>
      </c>
    </row>
    <row r="7">
      <c r="A7" s="23" t="inlineStr">
        <is>
          <t>INV-006</t>
        </is>
      </c>
      <c r="B7" s="21" t="inlineStr">
        <is>
          <t>Sponsor Zêta</t>
        </is>
      </c>
      <c r="C7" s="23" t="inlineStr">
        <is>
          <t>NUM-02</t>
        </is>
      </c>
      <c r="D7" s="16">
        <f>IF($C7="","",IFERROR(INDEX('Catalogue'!$B$2:$B$101,MATCH($C7,'Catalogue'!$A$2:$A$101,0)),"Code inconnu"))</f>
        <v/>
      </c>
      <c r="E7" s="28">
        <f>IF($C7="","",IFERROR(INDEX('Catalogue'!$C$2:$C$101,MATCH($C7,'Catalogue'!$A$2:$A$101,0)),"Code inconnu"))</f>
        <v/>
      </c>
      <c r="F7" s="24" t="n">
        <v>2</v>
      </c>
      <c r="G7" s="24" t="n">
        <v>1</v>
      </c>
      <c r="H7" s="7">
        <f>IF(OR($B7="",$C7=""),"",MAX(0,$F7-$G7))</f>
        <v/>
      </c>
      <c r="I7" s="35" t="n">
        <v>46295</v>
      </c>
      <c r="J7" s="23" t="inlineStr">
        <is>
          <t>En cours</t>
        </is>
      </c>
      <c r="K7" s="35" t="n"/>
      <c r="L7" s="21" t="inlineStr">
        <is>
          <t>Communication</t>
        </is>
      </c>
      <c r="M7" s="21" t="inlineStr">
        <is>
          <t>REF-FICT-006</t>
        </is>
      </c>
      <c r="N7" s="29">
        <f>IF($F7="","",IFERROR($F7*INDEX('Catalogue'!$H$2:$H$101,MATCH($C7,'Catalogue'!$A$2:$A$101,0)),0))</f>
        <v/>
      </c>
      <c r="O7" s="28">
        <f>IF(OR($B7="",$J7="Annulée",$J7="Livrée",$I7=""),"",IF($I7&lt;'Paramètres'!$B$2,"En retard",IF($I7&lt;='Paramètres'!$B$2+'Paramètres'!$B$4,"Échéance proche","")))</f>
        <v/>
      </c>
      <c r="P7" s="21" t="inlineStr">
        <is>
          <t>Une publication fictive reste à produire.</t>
        </is>
      </c>
    </row>
    <row r="8">
      <c r="A8" s="23" t="inlineStr">
        <is>
          <t>INV-007</t>
        </is>
      </c>
      <c r="B8" s="21" t="inlineStr">
        <is>
          <t>Sponsor Êta</t>
        </is>
      </c>
      <c r="C8" s="23" t="inlineStr">
        <is>
          <t>ACC-02</t>
        </is>
      </c>
      <c r="D8" s="15">
        <f>IF($C8="","",IFERROR(INDEX('Catalogue'!$B$2:$B$101,MATCH($C8,'Catalogue'!$A$2:$A$101,0)),"Code inconnu"))</f>
        <v/>
      </c>
      <c r="E8" s="26">
        <f>IF($C8="","",IFERROR(INDEX('Catalogue'!$C$2:$C$101,MATCH($C8,'Catalogue'!$A$2:$A$101,0)),"Code inconnu"))</f>
        <v/>
      </c>
      <c r="F8" s="24" t="n">
        <v>1</v>
      </c>
      <c r="G8" s="24" t="n">
        <v>0</v>
      </c>
      <c r="H8" s="8">
        <f>IF(OR($B8="",$C8=""),"",MAX(0,$F8-$G8))</f>
        <v/>
      </c>
      <c r="I8" s="35" t="n">
        <v>46277</v>
      </c>
      <c r="J8" s="23" t="inlineStr">
        <is>
          <t>À préparer</t>
        </is>
      </c>
      <c r="K8" s="35" t="n"/>
      <c r="L8" s="21" t="inlineStr">
        <is>
          <t>Accueil</t>
        </is>
      </c>
      <c r="M8" s="21" t="inlineStr">
        <is>
          <t>REF-FICT-007</t>
        </is>
      </c>
      <c r="N8" s="10">
        <f>IF($F8="","",IFERROR($F8*INDEX('Catalogue'!$H$2:$H$101,MATCH($C8,'Catalogue'!$A$2:$A$101,0)),0))</f>
        <v/>
      </c>
      <c r="O8" s="26">
        <f>IF(OR($B8="",$J8="Annulée",$J8="Livrée",$I8=""),"",IF($I8&lt;'Paramètres'!$B$2,"En retard",IF($I8&lt;='Paramètres'!$B$2+'Paramètres'!$B$4,"Échéance proche","")))</f>
        <v/>
      </c>
      <c r="P8" s="21" t="inlineStr">
        <is>
          <t>Affectation de l’espace à confirmer.</t>
        </is>
      </c>
    </row>
    <row r="9">
      <c r="A9" s="23" t="inlineStr">
        <is>
          <t>INV-008</t>
        </is>
      </c>
      <c r="B9" s="21" t="inlineStr">
        <is>
          <t>Sponsor Thêta</t>
        </is>
      </c>
      <c r="C9" s="23" t="inlineStr">
        <is>
          <t>CON-02</t>
        </is>
      </c>
      <c r="D9" s="16">
        <f>IF($C9="","",IFERROR(INDEX('Catalogue'!$B$2:$B$101,MATCH($C9,'Catalogue'!$A$2:$A$101,0)),"Code inconnu"))</f>
        <v/>
      </c>
      <c r="E9" s="28">
        <f>IF($C9="","",IFERROR(INDEX('Catalogue'!$C$2:$C$101,MATCH($C9,'Catalogue'!$A$2:$A$101,0)),"Code inconnu"))</f>
        <v/>
      </c>
      <c r="F9" s="24" t="n">
        <v>1</v>
      </c>
      <c r="G9" s="24" t="n">
        <v>1</v>
      </c>
      <c r="H9" s="7">
        <f>IF(OR($B9="",$C9=""),"",MAX(0,$F9-$G9))</f>
        <v/>
      </c>
      <c r="I9" s="35" t="n">
        <v>46259</v>
      </c>
      <c r="J9" s="23" t="inlineStr">
        <is>
          <t>Livrée</t>
        </is>
      </c>
      <c r="K9" s="35" t="n">
        <v>46258</v>
      </c>
      <c r="L9" s="21" t="inlineStr">
        <is>
          <t>Partenariats</t>
        </is>
      </c>
      <c r="M9" s="21" t="inlineStr">
        <is>
          <t>REF-FICT-008</t>
        </is>
      </c>
      <c r="N9" s="29">
        <f>IF($F9="","",IFERROR($F9*INDEX('Catalogue'!$H$2:$H$101,MATCH($C9,'Catalogue'!$A$2:$A$101,0)),0))</f>
        <v/>
      </c>
      <c r="O9" s="28">
        <f>IF(OR($B9="",$J9="Annulée",$J9="Livrée",$I9=""),"",IF($I9&lt;'Paramètres'!$B$2,"En retard",IF($I9&lt;='Paramètres'!$B$2+'Paramètres'!$B$4,"Échéance proche","")))</f>
        <v/>
      </c>
      <c r="P9" s="21" t="inlineStr">
        <is>
          <t>Contenu fictif livré.</t>
        </is>
      </c>
    </row>
    <row r="10">
      <c r="A10" s="23" t="inlineStr">
        <is>
          <t>INV-009</t>
        </is>
      </c>
      <c r="B10" s="21" t="inlineStr">
        <is>
          <t>Sponsor Iota</t>
        </is>
      </c>
      <c r="C10" s="23" t="inlineStr">
        <is>
          <t>VIS-01</t>
        </is>
      </c>
      <c r="D10" s="15">
        <f>IF($C10="","",IFERROR(INDEX('Catalogue'!$B$2:$B$101,MATCH($C10,'Catalogue'!$A$2:$A$101,0)),"Code inconnu"))</f>
        <v/>
      </c>
      <c r="E10" s="26">
        <f>IF($C10="","",IFERROR(INDEX('Catalogue'!$C$2:$C$101,MATCH($C10,'Catalogue'!$A$2:$A$101,0)),"Code inconnu"))</f>
        <v/>
      </c>
      <c r="F10" s="24" t="n">
        <v>1</v>
      </c>
      <c r="G10" s="24" t="n">
        <v>0</v>
      </c>
      <c r="H10" s="8">
        <f>IF(OR($B10="",$C10=""),"",MAX(0,$F10-$G10))</f>
        <v/>
      </c>
      <c r="I10" s="35" t="n">
        <v>46303</v>
      </c>
      <c r="J10" s="23" t="inlineStr">
        <is>
          <t>À préparer</t>
        </is>
      </c>
      <c r="K10" s="35" t="n"/>
      <c r="L10" s="21" t="inlineStr">
        <is>
          <t>Communication</t>
        </is>
      </c>
      <c r="M10" s="21" t="inlineStr">
        <is>
          <t>REF-FICT-009</t>
        </is>
      </c>
      <c r="N10" s="10">
        <f>IF($F10="","",IFERROR($F10*INDEX('Catalogue'!$H$2:$H$101,MATCH($C10,'Catalogue'!$A$2:$A$101,0)),0))</f>
        <v/>
      </c>
      <c r="O10" s="26">
        <f>IF(OR($B10="",$J10="Annulée",$J10="Livrée",$I10=""),"",IF($I10&lt;'Paramètres'!$B$2,"En retard",IF($I10&lt;='Paramètres'!$B$2+'Paramètres'!$B$4,"Échéance proche","")))</f>
        <v/>
      </c>
      <c r="P10" s="21" t="inlineStr">
        <is>
          <t>Insertion à planifier.</t>
        </is>
      </c>
    </row>
    <row r="11">
      <c r="A11" s="23" t="inlineStr">
        <is>
          <t>INV-010</t>
        </is>
      </c>
      <c r="B11" s="21" t="inlineStr">
        <is>
          <t>Sponsor Kappa</t>
        </is>
      </c>
      <c r="C11" s="23" t="inlineStr">
        <is>
          <t>NUM-01</t>
        </is>
      </c>
      <c r="D11" s="16">
        <f>IF($C11="","",IFERROR(INDEX('Catalogue'!$B$2:$B$101,MATCH($C11,'Catalogue'!$A$2:$A$101,0)),"Code inconnu"))</f>
        <v/>
      </c>
      <c r="E11" s="28">
        <f>IF($C11="","",IFERROR(INDEX('Catalogue'!$C$2:$C$101,MATCH($C11,'Catalogue'!$A$2:$A$101,0)),"Code inconnu"))</f>
        <v/>
      </c>
      <c r="F11" s="24" t="n">
        <v>1</v>
      </c>
      <c r="G11" s="24" t="n">
        <v>1</v>
      </c>
      <c r="H11" s="7">
        <f>IF(OR($B11="",$C11=""),"",MAX(0,$F11-$G11))</f>
        <v/>
      </c>
      <c r="I11" s="35" t="n">
        <v>46267</v>
      </c>
      <c r="J11" s="23" t="inlineStr">
        <is>
          <t>Livrée</t>
        </is>
      </c>
      <c r="K11" s="35" t="n">
        <v>46266</v>
      </c>
      <c r="L11" s="21" t="inlineStr">
        <is>
          <t>Communication</t>
        </is>
      </c>
      <c r="M11" s="21" t="inlineStr">
        <is>
          <t>REF-FICT-010</t>
        </is>
      </c>
      <c r="N11" s="29">
        <f>IF($F11="","",IFERROR($F11*INDEX('Catalogue'!$H$2:$H$101,MATCH($C11,'Catalogue'!$A$2:$A$101,0)),0))</f>
        <v/>
      </c>
      <c r="O11" s="28">
        <f>IF(OR($B11="",$J11="Annulée",$J11="Livrée",$I11=""),"",IF($I11&lt;'Paramètres'!$B$2,"En retard",IF($I11&lt;='Paramètres'!$B$2+'Paramètres'!$B$4,"Échéance proche","")))</f>
        <v/>
      </c>
      <c r="P11" s="21" t="inlineStr">
        <is>
          <t>Mise en ligne fictive terminée.</t>
        </is>
      </c>
    </row>
    <row r="12">
      <c r="A12" s="23" t="n"/>
      <c r="B12" s="21" t="n"/>
      <c r="C12" s="23" t="n"/>
      <c r="D12" s="15">
        <f>IF($C12="","",IFERROR(INDEX('Catalogue'!$B$2:$B$101,MATCH($C12,'Catalogue'!$A$2:$A$101,0)),"Code inconnu"))</f>
        <v/>
      </c>
      <c r="E12" s="26">
        <f>IF($C12="","",IFERROR(INDEX('Catalogue'!$C$2:$C$101,MATCH($C12,'Catalogue'!$A$2:$A$101,0)),"Code inconnu"))</f>
        <v/>
      </c>
      <c r="F12" s="24" t="n"/>
      <c r="G12" s="24" t="n"/>
      <c r="H12" s="8">
        <f>IF(OR($B12="",$C12=""),"",MAX(0,$F12-$G12))</f>
        <v/>
      </c>
      <c r="I12" s="35" t="n"/>
      <c r="J12" s="23" t="n"/>
      <c r="K12" s="35" t="n"/>
      <c r="L12" s="21" t="n"/>
      <c r="M12" s="21" t="n"/>
      <c r="N12" s="10">
        <f>IF($F12="","",IFERROR($F12*INDEX('Catalogue'!$H$2:$H$101,MATCH($C12,'Catalogue'!$A$2:$A$101,0)),0))</f>
        <v/>
      </c>
      <c r="O12" s="26">
        <f>IF(OR($B12="",$J12="Annulée",$J12="Livrée",$I12=""),"",IF($I12&lt;'Paramètres'!$B$2,"En retard",IF($I12&lt;='Paramètres'!$B$2+'Paramètres'!$B$4,"Échéance proche","")))</f>
        <v/>
      </c>
      <c r="P12" s="21" t="n"/>
    </row>
    <row r="13">
      <c r="A13" s="23" t="n"/>
      <c r="B13" s="21" t="n"/>
      <c r="C13" s="23" t="n"/>
      <c r="D13" s="16">
        <f>IF($C13="","",IFERROR(INDEX('Catalogue'!$B$2:$B$101,MATCH($C13,'Catalogue'!$A$2:$A$101,0)),"Code inconnu"))</f>
        <v/>
      </c>
      <c r="E13" s="28">
        <f>IF($C13="","",IFERROR(INDEX('Catalogue'!$C$2:$C$101,MATCH($C13,'Catalogue'!$A$2:$A$101,0)),"Code inconnu"))</f>
        <v/>
      </c>
      <c r="F13" s="24" t="n"/>
      <c r="G13" s="24" t="n"/>
      <c r="H13" s="7">
        <f>IF(OR($B13="",$C13=""),"",MAX(0,$F13-$G13))</f>
        <v/>
      </c>
      <c r="I13" s="35" t="n"/>
      <c r="J13" s="23" t="n"/>
      <c r="K13" s="35" t="n"/>
      <c r="L13" s="21" t="n"/>
      <c r="M13" s="21" t="n"/>
      <c r="N13" s="29">
        <f>IF($F13="","",IFERROR($F13*INDEX('Catalogue'!$H$2:$H$101,MATCH($C13,'Catalogue'!$A$2:$A$101,0)),0))</f>
        <v/>
      </c>
      <c r="O13" s="28">
        <f>IF(OR($B13="",$J13="Annulée",$J13="Livrée",$I13=""),"",IF($I13&lt;'Paramètres'!$B$2,"En retard",IF($I13&lt;='Paramètres'!$B$2+'Paramètres'!$B$4,"Échéance proche","")))</f>
        <v/>
      </c>
      <c r="P13" s="21" t="n"/>
    </row>
    <row r="14">
      <c r="A14" s="23" t="n"/>
      <c r="B14" s="21" t="n"/>
      <c r="C14" s="23" t="n"/>
      <c r="D14" s="15">
        <f>IF($C14="","",IFERROR(INDEX('Catalogue'!$B$2:$B$101,MATCH($C14,'Catalogue'!$A$2:$A$101,0)),"Code inconnu"))</f>
        <v/>
      </c>
      <c r="E14" s="26">
        <f>IF($C14="","",IFERROR(INDEX('Catalogue'!$C$2:$C$101,MATCH($C14,'Catalogue'!$A$2:$A$101,0)),"Code inconnu"))</f>
        <v/>
      </c>
      <c r="F14" s="24" t="n"/>
      <c r="G14" s="24" t="n"/>
      <c r="H14" s="8">
        <f>IF(OR($B14="",$C14=""),"",MAX(0,$F14-$G14))</f>
        <v/>
      </c>
      <c r="I14" s="35" t="n"/>
      <c r="J14" s="23" t="n"/>
      <c r="K14" s="35" t="n"/>
      <c r="L14" s="21" t="n"/>
      <c r="M14" s="21" t="n"/>
      <c r="N14" s="10">
        <f>IF($F14="","",IFERROR($F14*INDEX('Catalogue'!$H$2:$H$101,MATCH($C14,'Catalogue'!$A$2:$A$101,0)),0))</f>
        <v/>
      </c>
      <c r="O14" s="26">
        <f>IF(OR($B14="",$J14="Annulée",$J14="Livrée",$I14=""),"",IF($I14&lt;'Paramètres'!$B$2,"En retard",IF($I14&lt;='Paramètres'!$B$2+'Paramètres'!$B$4,"Échéance proche","")))</f>
        <v/>
      </c>
      <c r="P14" s="21" t="n"/>
    </row>
    <row r="15">
      <c r="A15" s="23" t="n"/>
      <c r="B15" s="21" t="n"/>
      <c r="C15" s="23" t="n"/>
      <c r="D15" s="16">
        <f>IF($C15="","",IFERROR(INDEX('Catalogue'!$B$2:$B$101,MATCH($C15,'Catalogue'!$A$2:$A$101,0)),"Code inconnu"))</f>
        <v/>
      </c>
      <c r="E15" s="28">
        <f>IF($C15="","",IFERROR(INDEX('Catalogue'!$C$2:$C$101,MATCH($C15,'Catalogue'!$A$2:$A$101,0)),"Code inconnu"))</f>
        <v/>
      </c>
      <c r="F15" s="24" t="n"/>
      <c r="G15" s="24" t="n"/>
      <c r="H15" s="7">
        <f>IF(OR($B15="",$C15=""),"",MAX(0,$F15-$G15))</f>
        <v/>
      </c>
      <c r="I15" s="35" t="n"/>
      <c r="J15" s="23" t="n"/>
      <c r="K15" s="35" t="n"/>
      <c r="L15" s="21" t="n"/>
      <c r="M15" s="21" t="n"/>
      <c r="N15" s="29">
        <f>IF($F15="","",IFERROR($F15*INDEX('Catalogue'!$H$2:$H$101,MATCH($C15,'Catalogue'!$A$2:$A$101,0)),0))</f>
        <v/>
      </c>
      <c r="O15" s="28">
        <f>IF(OR($B15="",$J15="Annulée",$J15="Livrée",$I15=""),"",IF($I15&lt;'Paramètres'!$B$2,"En retard",IF($I15&lt;='Paramètres'!$B$2+'Paramètres'!$B$4,"Échéance proche","")))</f>
        <v/>
      </c>
      <c r="P15" s="21" t="n"/>
    </row>
    <row r="16">
      <c r="A16" s="23" t="n"/>
      <c r="B16" s="21" t="n"/>
      <c r="C16" s="23" t="n"/>
      <c r="D16" s="15">
        <f>IF($C16="","",IFERROR(INDEX('Catalogue'!$B$2:$B$101,MATCH($C16,'Catalogue'!$A$2:$A$101,0)),"Code inconnu"))</f>
        <v/>
      </c>
      <c r="E16" s="26">
        <f>IF($C16="","",IFERROR(INDEX('Catalogue'!$C$2:$C$101,MATCH($C16,'Catalogue'!$A$2:$A$101,0)),"Code inconnu"))</f>
        <v/>
      </c>
      <c r="F16" s="24" t="n"/>
      <c r="G16" s="24" t="n"/>
      <c r="H16" s="8">
        <f>IF(OR($B16="",$C16=""),"",MAX(0,$F16-$G16))</f>
        <v/>
      </c>
      <c r="I16" s="35" t="n"/>
      <c r="J16" s="23" t="n"/>
      <c r="K16" s="35" t="n"/>
      <c r="L16" s="21" t="n"/>
      <c r="M16" s="21" t="n"/>
      <c r="N16" s="10">
        <f>IF($F16="","",IFERROR($F16*INDEX('Catalogue'!$H$2:$H$101,MATCH($C16,'Catalogue'!$A$2:$A$101,0)),0))</f>
        <v/>
      </c>
      <c r="O16" s="26">
        <f>IF(OR($B16="",$J16="Annulée",$J16="Livrée",$I16=""),"",IF($I16&lt;'Paramètres'!$B$2,"En retard",IF($I16&lt;='Paramètres'!$B$2+'Paramètres'!$B$4,"Échéance proche","")))</f>
        <v/>
      </c>
      <c r="P16" s="21" t="n"/>
    </row>
    <row r="17">
      <c r="A17" s="23" t="n"/>
      <c r="B17" s="21" t="n"/>
      <c r="C17" s="23" t="n"/>
      <c r="D17" s="16">
        <f>IF($C17="","",IFERROR(INDEX('Catalogue'!$B$2:$B$101,MATCH($C17,'Catalogue'!$A$2:$A$101,0)),"Code inconnu"))</f>
        <v/>
      </c>
      <c r="E17" s="28">
        <f>IF($C17="","",IFERROR(INDEX('Catalogue'!$C$2:$C$101,MATCH($C17,'Catalogue'!$A$2:$A$101,0)),"Code inconnu"))</f>
        <v/>
      </c>
      <c r="F17" s="24" t="n"/>
      <c r="G17" s="24" t="n"/>
      <c r="H17" s="7">
        <f>IF(OR($B17="",$C17=""),"",MAX(0,$F17-$G17))</f>
        <v/>
      </c>
      <c r="I17" s="35" t="n"/>
      <c r="J17" s="23" t="n"/>
      <c r="K17" s="35" t="n"/>
      <c r="L17" s="21" t="n"/>
      <c r="M17" s="21" t="n"/>
      <c r="N17" s="29">
        <f>IF($F17="","",IFERROR($F17*INDEX('Catalogue'!$H$2:$H$101,MATCH($C17,'Catalogue'!$A$2:$A$101,0)),0))</f>
        <v/>
      </c>
      <c r="O17" s="28">
        <f>IF(OR($B17="",$J17="Annulée",$J17="Livrée",$I17=""),"",IF($I17&lt;'Paramètres'!$B$2,"En retard",IF($I17&lt;='Paramètres'!$B$2+'Paramètres'!$B$4,"Échéance proche","")))</f>
        <v/>
      </c>
      <c r="P17" s="21" t="n"/>
    </row>
    <row r="18">
      <c r="A18" s="23" t="n"/>
      <c r="B18" s="21" t="n"/>
      <c r="C18" s="23" t="n"/>
      <c r="D18" s="15">
        <f>IF($C18="","",IFERROR(INDEX('Catalogue'!$B$2:$B$101,MATCH($C18,'Catalogue'!$A$2:$A$101,0)),"Code inconnu"))</f>
        <v/>
      </c>
      <c r="E18" s="26">
        <f>IF($C18="","",IFERROR(INDEX('Catalogue'!$C$2:$C$101,MATCH($C18,'Catalogue'!$A$2:$A$101,0)),"Code inconnu"))</f>
        <v/>
      </c>
      <c r="F18" s="24" t="n"/>
      <c r="G18" s="24" t="n"/>
      <c r="H18" s="8">
        <f>IF(OR($B18="",$C18=""),"",MAX(0,$F18-$G18))</f>
        <v/>
      </c>
      <c r="I18" s="35" t="n"/>
      <c r="J18" s="23" t="n"/>
      <c r="K18" s="35" t="n"/>
      <c r="L18" s="21" t="n"/>
      <c r="M18" s="21" t="n"/>
      <c r="N18" s="10">
        <f>IF($F18="","",IFERROR($F18*INDEX('Catalogue'!$H$2:$H$101,MATCH($C18,'Catalogue'!$A$2:$A$101,0)),0))</f>
        <v/>
      </c>
      <c r="O18" s="26">
        <f>IF(OR($B18="",$J18="Annulée",$J18="Livrée",$I18=""),"",IF($I18&lt;'Paramètres'!$B$2,"En retard",IF($I18&lt;='Paramètres'!$B$2+'Paramètres'!$B$4,"Échéance proche","")))</f>
        <v/>
      </c>
      <c r="P18" s="21" t="n"/>
    </row>
    <row r="19">
      <c r="A19" s="23" t="n"/>
      <c r="B19" s="21" t="n"/>
      <c r="C19" s="23" t="n"/>
      <c r="D19" s="16">
        <f>IF($C19="","",IFERROR(INDEX('Catalogue'!$B$2:$B$101,MATCH($C19,'Catalogue'!$A$2:$A$101,0)),"Code inconnu"))</f>
        <v/>
      </c>
      <c r="E19" s="28">
        <f>IF($C19="","",IFERROR(INDEX('Catalogue'!$C$2:$C$101,MATCH($C19,'Catalogue'!$A$2:$A$101,0)),"Code inconnu"))</f>
        <v/>
      </c>
      <c r="F19" s="24" t="n"/>
      <c r="G19" s="24" t="n"/>
      <c r="H19" s="7">
        <f>IF(OR($B19="",$C19=""),"",MAX(0,$F19-$G19))</f>
        <v/>
      </c>
      <c r="I19" s="35" t="n"/>
      <c r="J19" s="23" t="n"/>
      <c r="K19" s="35" t="n"/>
      <c r="L19" s="21" t="n"/>
      <c r="M19" s="21" t="n"/>
      <c r="N19" s="29">
        <f>IF($F19="","",IFERROR($F19*INDEX('Catalogue'!$H$2:$H$101,MATCH($C19,'Catalogue'!$A$2:$A$101,0)),0))</f>
        <v/>
      </c>
      <c r="O19" s="28">
        <f>IF(OR($B19="",$J19="Annulée",$J19="Livrée",$I19=""),"",IF($I19&lt;'Paramètres'!$B$2,"En retard",IF($I19&lt;='Paramètres'!$B$2+'Paramètres'!$B$4,"Échéance proche","")))</f>
        <v/>
      </c>
      <c r="P19" s="21" t="n"/>
    </row>
    <row r="20">
      <c r="A20" s="23" t="n"/>
      <c r="B20" s="21" t="n"/>
      <c r="C20" s="23" t="n"/>
      <c r="D20" s="15">
        <f>IF($C20="","",IFERROR(INDEX('Catalogue'!$B$2:$B$101,MATCH($C20,'Catalogue'!$A$2:$A$101,0)),"Code inconnu"))</f>
        <v/>
      </c>
      <c r="E20" s="26">
        <f>IF($C20="","",IFERROR(INDEX('Catalogue'!$C$2:$C$101,MATCH($C20,'Catalogue'!$A$2:$A$101,0)),"Code inconnu"))</f>
        <v/>
      </c>
      <c r="F20" s="24" t="n"/>
      <c r="G20" s="24" t="n"/>
      <c r="H20" s="8">
        <f>IF(OR($B20="",$C20=""),"",MAX(0,$F20-$G20))</f>
        <v/>
      </c>
      <c r="I20" s="35" t="n"/>
      <c r="J20" s="23" t="n"/>
      <c r="K20" s="35" t="n"/>
      <c r="L20" s="21" t="n"/>
      <c r="M20" s="21" t="n"/>
      <c r="N20" s="10">
        <f>IF($F20="","",IFERROR($F20*INDEX('Catalogue'!$H$2:$H$101,MATCH($C20,'Catalogue'!$A$2:$A$101,0)),0))</f>
        <v/>
      </c>
      <c r="O20" s="26">
        <f>IF(OR($B20="",$J20="Annulée",$J20="Livrée",$I20=""),"",IF($I20&lt;'Paramètres'!$B$2,"En retard",IF($I20&lt;='Paramètres'!$B$2+'Paramètres'!$B$4,"Échéance proche","")))</f>
        <v/>
      </c>
      <c r="P20" s="21" t="n"/>
    </row>
    <row r="21">
      <c r="A21" s="23" t="n"/>
      <c r="B21" s="21" t="n"/>
      <c r="C21" s="23" t="n"/>
      <c r="D21" s="16">
        <f>IF($C21="","",IFERROR(INDEX('Catalogue'!$B$2:$B$101,MATCH($C21,'Catalogue'!$A$2:$A$101,0)),"Code inconnu"))</f>
        <v/>
      </c>
      <c r="E21" s="28">
        <f>IF($C21="","",IFERROR(INDEX('Catalogue'!$C$2:$C$101,MATCH($C21,'Catalogue'!$A$2:$A$101,0)),"Code inconnu"))</f>
        <v/>
      </c>
      <c r="F21" s="24" t="n"/>
      <c r="G21" s="24" t="n"/>
      <c r="H21" s="7">
        <f>IF(OR($B21="",$C21=""),"",MAX(0,$F21-$G21))</f>
        <v/>
      </c>
      <c r="I21" s="35" t="n"/>
      <c r="J21" s="23" t="n"/>
      <c r="K21" s="35" t="n"/>
      <c r="L21" s="21" t="n"/>
      <c r="M21" s="21" t="n"/>
      <c r="N21" s="29">
        <f>IF($F21="","",IFERROR($F21*INDEX('Catalogue'!$H$2:$H$101,MATCH($C21,'Catalogue'!$A$2:$A$101,0)),0))</f>
        <v/>
      </c>
      <c r="O21" s="28">
        <f>IF(OR($B21="",$J21="Annulée",$J21="Livrée",$I21=""),"",IF($I21&lt;'Paramètres'!$B$2,"En retard",IF($I21&lt;='Paramètres'!$B$2+'Paramètres'!$B$4,"Échéance proche","")))</f>
        <v/>
      </c>
      <c r="P21" s="21" t="n"/>
    </row>
    <row r="22">
      <c r="A22" s="23" t="n"/>
      <c r="B22" s="21" t="n"/>
      <c r="C22" s="23" t="n"/>
      <c r="D22" s="15">
        <f>IF($C22="","",IFERROR(INDEX('Catalogue'!$B$2:$B$101,MATCH($C22,'Catalogue'!$A$2:$A$101,0)),"Code inconnu"))</f>
        <v/>
      </c>
      <c r="E22" s="26">
        <f>IF($C22="","",IFERROR(INDEX('Catalogue'!$C$2:$C$101,MATCH($C22,'Catalogue'!$A$2:$A$101,0)),"Code inconnu"))</f>
        <v/>
      </c>
      <c r="F22" s="24" t="n"/>
      <c r="G22" s="24" t="n"/>
      <c r="H22" s="8">
        <f>IF(OR($B22="",$C22=""),"",MAX(0,$F22-$G22))</f>
        <v/>
      </c>
      <c r="I22" s="35" t="n"/>
      <c r="J22" s="23" t="n"/>
      <c r="K22" s="35" t="n"/>
      <c r="L22" s="21" t="n"/>
      <c r="M22" s="21" t="n"/>
      <c r="N22" s="10">
        <f>IF($F22="","",IFERROR($F22*INDEX('Catalogue'!$H$2:$H$101,MATCH($C22,'Catalogue'!$A$2:$A$101,0)),0))</f>
        <v/>
      </c>
      <c r="O22" s="26">
        <f>IF(OR($B22="",$J22="Annulée",$J22="Livrée",$I22=""),"",IF($I22&lt;'Paramètres'!$B$2,"En retard",IF($I22&lt;='Paramètres'!$B$2+'Paramètres'!$B$4,"Échéance proche","")))</f>
        <v/>
      </c>
      <c r="P22" s="21" t="n"/>
    </row>
    <row r="23">
      <c r="A23" s="23" t="n"/>
      <c r="B23" s="21" t="n"/>
      <c r="C23" s="23" t="n"/>
      <c r="D23" s="16">
        <f>IF($C23="","",IFERROR(INDEX('Catalogue'!$B$2:$B$101,MATCH($C23,'Catalogue'!$A$2:$A$101,0)),"Code inconnu"))</f>
        <v/>
      </c>
      <c r="E23" s="28">
        <f>IF($C23="","",IFERROR(INDEX('Catalogue'!$C$2:$C$101,MATCH($C23,'Catalogue'!$A$2:$A$101,0)),"Code inconnu"))</f>
        <v/>
      </c>
      <c r="F23" s="24" t="n"/>
      <c r="G23" s="24" t="n"/>
      <c r="H23" s="7">
        <f>IF(OR($B23="",$C23=""),"",MAX(0,$F23-$G23))</f>
        <v/>
      </c>
      <c r="I23" s="35" t="n"/>
      <c r="J23" s="23" t="n"/>
      <c r="K23" s="35" t="n"/>
      <c r="L23" s="21" t="n"/>
      <c r="M23" s="21" t="n"/>
      <c r="N23" s="29">
        <f>IF($F23="","",IFERROR($F23*INDEX('Catalogue'!$H$2:$H$101,MATCH($C23,'Catalogue'!$A$2:$A$101,0)),0))</f>
        <v/>
      </c>
      <c r="O23" s="28">
        <f>IF(OR($B23="",$J23="Annulée",$J23="Livrée",$I23=""),"",IF($I23&lt;'Paramètres'!$B$2,"En retard",IF($I23&lt;='Paramètres'!$B$2+'Paramètres'!$B$4,"Échéance proche","")))</f>
        <v/>
      </c>
      <c r="P23" s="21" t="n"/>
    </row>
    <row r="24">
      <c r="A24" s="23" t="n"/>
      <c r="B24" s="21" t="n"/>
      <c r="C24" s="23" t="n"/>
      <c r="D24" s="15">
        <f>IF($C24="","",IFERROR(INDEX('Catalogue'!$B$2:$B$101,MATCH($C24,'Catalogue'!$A$2:$A$101,0)),"Code inconnu"))</f>
        <v/>
      </c>
      <c r="E24" s="26">
        <f>IF($C24="","",IFERROR(INDEX('Catalogue'!$C$2:$C$101,MATCH($C24,'Catalogue'!$A$2:$A$101,0)),"Code inconnu"))</f>
        <v/>
      </c>
      <c r="F24" s="24" t="n"/>
      <c r="G24" s="24" t="n"/>
      <c r="H24" s="8">
        <f>IF(OR($B24="",$C24=""),"",MAX(0,$F24-$G24))</f>
        <v/>
      </c>
      <c r="I24" s="35" t="n"/>
      <c r="J24" s="23" t="n"/>
      <c r="K24" s="35" t="n"/>
      <c r="L24" s="21" t="n"/>
      <c r="M24" s="21" t="n"/>
      <c r="N24" s="10">
        <f>IF($F24="","",IFERROR($F24*INDEX('Catalogue'!$H$2:$H$101,MATCH($C24,'Catalogue'!$A$2:$A$101,0)),0))</f>
        <v/>
      </c>
      <c r="O24" s="26">
        <f>IF(OR($B24="",$J24="Annulée",$J24="Livrée",$I24=""),"",IF($I24&lt;'Paramètres'!$B$2,"En retard",IF($I24&lt;='Paramètres'!$B$2+'Paramètres'!$B$4,"Échéance proche","")))</f>
        <v/>
      </c>
      <c r="P24" s="21" t="n"/>
    </row>
    <row r="25">
      <c r="A25" s="23" t="n"/>
      <c r="B25" s="21" t="n"/>
      <c r="C25" s="23" t="n"/>
      <c r="D25" s="16">
        <f>IF($C25="","",IFERROR(INDEX('Catalogue'!$B$2:$B$101,MATCH($C25,'Catalogue'!$A$2:$A$101,0)),"Code inconnu"))</f>
        <v/>
      </c>
      <c r="E25" s="28">
        <f>IF($C25="","",IFERROR(INDEX('Catalogue'!$C$2:$C$101,MATCH($C25,'Catalogue'!$A$2:$A$101,0)),"Code inconnu"))</f>
        <v/>
      </c>
      <c r="F25" s="24" t="n"/>
      <c r="G25" s="24" t="n"/>
      <c r="H25" s="7">
        <f>IF(OR($B25="",$C25=""),"",MAX(0,$F25-$G25))</f>
        <v/>
      </c>
      <c r="I25" s="35" t="n"/>
      <c r="J25" s="23" t="n"/>
      <c r="K25" s="35" t="n"/>
      <c r="L25" s="21" t="n"/>
      <c r="M25" s="21" t="n"/>
      <c r="N25" s="29">
        <f>IF($F25="","",IFERROR($F25*INDEX('Catalogue'!$H$2:$H$101,MATCH($C25,'Catalogue'!$A$2:$A$101,0)),0))</f>
        <v/>
      </c>
      <c r="O25" s="28">
        <f>IF(OR($B25="",$J25="Annulée",$J25="Livrée",$I25=""),"",IF($I25&lt;'Paramètres'!$B$2,"En retard",IF($I25&lt;='Paramètres'!$B$2+'Paramètres'!$B$4,"Échéance proche","")))</f>
        <v/>
      </c>
      <c r="P25" s="21" t="n"/>
    </row>
    <row r="26">
      <c r="A26" s="23" t="n"/>
      <c r="B26" s="21" t="n"/>
      <c r="C26" s="23" t="n"/>
      <c r="D26" s="15">
        <f>IF($C26="","",IFERROR(INDEX('Catalogue'!$B$2:$B$101,MATCH($C26,'Catalogue'!$A$2:$A$101,0)),"Code inconnu"))</f>
        <v/>
      </c>
      <c r="E26" s="26">
        <f>IF($C26="","",IFERROR(INDEX('Catalogue'!$C$2:$C$101,MATCH($C26,'Catalogue'!$A$2:$A$101,0)),"Code inconnu"))</f>
        <v/>
      </c>
      <c r="F26" s="24" t="n"/>
      <c r="G26" s="24" t="n"/>
      <c r="H26" s="8">
        <f>IF(OR($B26="",$C26=""),"",MAX(0,$F26-$G26))</f>
        <v/>
      </c>
      <c r="I26" s="35" t="n"/>
      <c r="J26" s="23" t="n"/>
      <c r="K26" s="35" t="n"/>
      <c r="L26" s="21" t="n"/>
      <c r="M26" s="21" t="n"/>
      <c r="N26" s="10">
        <f>IF($F26="","",IFERROR($F26*INDEX('Catalogue'!$H$2:$H$101,MATCH($C26,'Catalogue'!$A$2:$A$101,0)),0))</f>
        <v/>
      </c>
      <c r="O26" s="26">
        <f>IF(OR($B26="",$J26="Annulée",$J26="Livrée",$I26=""),"",IF($I26&lt;'Paramètres'!$B$2,"En retard",IF($I26&lt;='Paramètres'!$B$2+'Paramètres'!$B$4,"Échéance proche","")))</f>
        <v/>
      </c>
      <c r="P26" s="21" t="n"/>
    </row>
    <row r="27">
      <c r="A27" s="23" t="n"/>
      <c r="B27" s="21" t="n"/>
      <c r="C27" s="23" t="n"/>
      <c r="D27" s="16">
        <f>IF($C27="","",IFERROR(INDEX('Catalogue'!$B$2:$B$101,MATCH($C27,'Catalogue'!$A$2:$A$101,0)),"Code inconnu"))</f>
        <v/>
      </c>
      <c r="E27" s="28">
        <f>IF($C27="","",IFERROR(INDEX('Catalogue'!$C$2:$C$101,MATCH($C27,'Catalogue'!$A$2:$A$101,0)),"Code inconnu"))</f>
        <v/>
      </c>
      <c r="F27" s="24" t="n"/>
      <c r="G27" s="24" t="n"/>
      <c r="H27" s="7">
        <f>IF(OR($B27="",$C27=""),"",MAX(0,$F27-$G27))</f>
        <v/>
      </c>
      <c r="I27" s="35" t="n"/>
      <c r="J27" s="23" t="n"/>
      <c r="K27" s="35" t="n"/>
      <c r="L27" s="21" t="n"/>
      <c r="M27" s="21" t="n"/>
      <c r="N27" s="29">
        <f>IF($F27="","",IFERROR($F27*INDEX('Catalogue'!$H$2:$H$101,MATCH($C27,'Catalogue'!$A$2:$A$101,0)),0))</f>
        <v/>
      </c>
      <c r="O27" s="28">
        <f>IF(OR($B27="",$J27="Annulée",$J27="Livrée",$I27=""),"",IF($I27&lt;'Paramètres'!$B$2,"En retard",IF($I27&lt;='Paramètres'!$B$2+'Paramètres'!$B$4,"Échéance proche","")))</f>
        <v/>
      </c>
      <c r="P27" s="21" t="n"/>
    </row>
    <row r="28">
      <c r="A28" s="23" t="n"/>
      <c r="B28" s="21" t="n"/>
      <c r="C28" s="23" t="n"/>
      <c r="D28" s="15">
        <f>IF($C28="","",IFERROR(INDEX('Catalogue'!$B$2:$B$101,MATCH($C28,'Catalogue'!$A$2:$A$101,0)),"Code inconnu"))</f>
        <v/>
      </c>
      <c r="E28" s="26">
        <f>IF($C28="","",IFERROR(INDEX('Catalogue'!$C$2:$C$101,MATCH($C28,'Catalogue'!$A$2:$A$101,0)),"Code inconnu"))</f>
        <v/>
      </c>
      <c r="F28" s="24" t="n"/>
      <c r="G28" s="24" t="n"/>
      <c r="H28" s="8">
        <f>IF(OR($B28="",$C28=""),"",MAX(0,$F28-$G28))</f>
        <v/>
      </c>
      <c r="I28" s="35" t="n"/>
      <c r="J28" s="23" t="n"/>
      <c r="K28" s="35" t="n"/>
      <c r="L28" s="21" t="n"/>
      <c r="M28" s="21" t="n"/>
      <c r="N28" s="10">
        <f>IF($F28="","",IFERROR($F28*INDEX('Catalogue'!$H$2:$H$101,MATCH($C28,'Catalogue'!$A$2:$A$101,0)),0))</f>
        <v/>
      </c>
      <c r="O28" s="26">
        <f>IF(OR($B28="",$J28="Annulée",$J28="Livrée",$I28=""),"",IF($I28&lt;'Paramètres'!$B$2,"En retard",IF($I28&lt;='Paramètres'!$B$2+'Paramètres'!$B$4,"Échéance proche","")))</f>
        <v/>
      </c>
      <c r="P28" s="21" t="n"/>
    </row>
    <row r="29">
      <c r="A29" s="23" t="n"/>
      <c r="B29" s="21" t="n"/>
      <c r="C29" s="23" t="n"/>
      <c r="D29" s="16">
        <f>IF($C29="","",IFERROR(INDEX('Catalogue'!$B$2:$B$101,MATCH($C29,'Catalogue'!$A$2:$A$101,0)),"Code inconnu"))</f>
        <v/>
      </c>
      <c r="E29" s="28">
        <f>IF($C29="","",IFERROR(INDEX('Catalogue'!$C$2:$C$101,MATCH($C29,'Catalogue'!$A$2:$A$101,0)),"Code inconnu"))</f>
        <v/>
      </c>
      <c r="F29" s="24" t="n"/>
      <c r="G29" s="24" t="n"/>
      <c r="H29" s="7">
        <f>IF(OR($B29="",$C29=""),"",MAX(0,$F29-$G29))</f>
        <v/>
      </c>
      <c r="I29" s="35" t="n"/>
      <c r="J29" s="23" t="n"/>
      <c r="K29" s="35" t="n"/>
      <c r="L29" s="21" t="n"/>
      <c r="M29" s="21" t="n"/>
      <c r="N29" s="29">
        <f>IF($F29="","",IFERROR($F29*INDEX('Catalogue'!$H$2:$H$101,MATCH($C29,'Catalogue'!$A$2:$A$101,0)),0))</f>
        <v/>
      </c>
      <c r="O29" s="28">
        <f>IF(OR($B29="",$J29="Annulée",$J29="Livrée",$I29=""),"",IF($I29&lt;'Paramètres'!$B$2,"En retard",IF($I29&lt;='Paramètres'!$B$2+'Paramètres'!$B$4,"Échéance proche","")))</f>
        <v/>
      </c>
      <c r="P29" s="21" t="n"/>
    </row>
    <row r="30">
      <c r="A30" s="23" t="n"/>
      <c r="B30" s="21" t="n"/>
      <c r="C30" s="23" t="n"/>
      <c r="D30" s="15">
        <f>IF($C30="","",IFERROR(INDEX('Catalogue'!$B$2:$B$101,MATCH($C30,'Catalogue'!$A$2:$A$101,0)),"Code inconnu"))</f>
        <v/>
      </c>
      <c r="E30" s="26">
        <f>IF($C30="","",IFERROR(INDEX('Catalogue'!$C$2:$C$101,MATCH($C30,'Catalogue'!$A$2:$A$101,0)),"Code inconnu"))</f>
        <v/>
      </c>
      <c r="F30" s="24" t="n"/>
      <c r="G30" s="24" t="n"/>
      <c r="H30" s="8">
        <f>IF(OR($B30="",$C30=""),"",MAX(0,$F30-$G30))</f>
        <v/>
      </c>
      <c r="I30" s="35" t="n"/>
      <c r="J30" s="23" t="n"/>
      <c r="K30" s="35" t="n"/>
      <c r="L30" s="21" t="n"/>
      <c r="M30" s="21" t="n"/>
      <c r="N30" s="10">
        <f>IF($F30="","",IFERROR($F30*INDEX('Catalogue'!$H$2:$H$101,MATCH($C30,'Catalogue'!$A$2:$A$101,0)),0))</f>
        <v/>
      </c>
      <c r="O30" s="26">
        <f>IF(OR($B30="",$J30="Annulée",$J30="Livrée",$I30=""),"",IF($I30&lt;'Paramètres'!$B$2,"En retard",IF($I30&lt;='Paramètres'!$B$2+'Paramètres'!$B$4,"Échéance proche","")))</f>
        <v/>
      </c>
      <c r="P30" s="21" t="n"/>
    </row>
    <row r="31">
      <c r="A31" s="23" t="n"/>
      <c r="B31" s="21" t="n"/>
      <c r="C31" s="23" t="n"/>
      <c r="D31" s="16">
        <f>IF($C31="","",IFERROR(INDEX('Catalogue'!$B$2:$B$101,MATCH($C31,'Catalogue'!$A$2:$A$101,0)),"Code inconnu"))</f>
        <v/>
      </c>
      <c r="E31" s="28">
        <f>IF($C31="","",IFERROR(INDEX('Catalogue'!$C$2:$C$101,MATCH($C31,'Catalogue'!$A$2:$A$101,0)),"Code inconnu"))</f>
        <v/>
      </c>
      <c r="F31" s="24" t="n"/>
      <c r="G31" s="24" t="n"/>
      <c r="H31" s="7">
        <f>IF(OR($B31="",$C31=""),"",MAX(0,$F31-$G31))</f>
        <v/>
      </c>
      <c r="I31" s="35" t="n"/>
      <c r="J31" s="23" t="n"/>
      <c r="K31" s="35" t="n"/>
      <c r="L31" s="21" t="n"/>
      <c r="M31" s="21" t="n"/>
      <c r="N31" s="29">
        <f>IF($F31="","",IFERROR($F31*INDEX('Catalogue'!$H$2:$H$101,MATCH($C31,'Catalogue'!$A$2:$A$101,0)),0))</f>
        <v/>
      </c>
      <c r="O31" s="28">
        <f>IF(OR($B31="",$J31="Annulée",$J31="Livrée",$I31=""),"",IF($I31&lt;'Paramètres'!$B$2,"En retard",IF($I31&lt;='Paramètres'!$B$2+'Paramètres'!$B$4,"Échéance proche","")))</f>
        <v/>
      </c>
      <c r="P31" s="21" t="n"/>
    </row>
    <row r="32">
      <c r="A32" s="23" t="n"/>
      <c r="B32" s="21" t="n"/>
      <c r="C32" s="23" t="n"/>
      <c r="D32" s="15">
        <f>IF($C32="","",IFERROR(INDEX('Catalogue'!$B$2:$B$101,MATCH($C32,'Catalogue'!$A$2:$A$101,0)),"Code inconnu"))</f>
        <v/>
      </c>
      <c r="E32" s="26">
        <f>IF($C32="","",IFERROR(INDEX('Catalogue'!$C$2:$C$101,MATCH($C32,'Catalogue'!$A$2:$A$101,0)),"Code inconnu"))</f>
        <v/>
      </c>
      <c r="F32" s="24" t="n"/>
      <c r="G32" s="24" t="n"/>
      <c r="H32" s="8">
        <f>IF(OR($B32="",$C32=""),"",MAX(0,$F32-$G32))</f>
        <v/>
      </c>
      <c r="I32" s="35" t="n"/>
      <c r="J32" s="23" t="n"/>
      <c r="K32" s="35" t="n"/>
      <c r="L32" s="21" t="n"/>
      <c r="M32" s="21" t="n"/>
      <c r="N32" s="10">
        <f>IF($F32="","",IFERROR($F32*INDEX('Catalogue'!$H$2:$H$101,MATCH($C32,'Catalogue'!$A$2:$A$101,0)),0))</f>
        <v/>
      </c>
      <c r="O32" s="26">
        <f>IF(OR($B32="",$J32="Annulée",$J32="Livrée",$I32=""),"",IF($I32&lt;'Paramètres'!$B$2,"En retard",IF($I32&lt;='Paramètres'!$B$2+'Paramètres'!$B$4,"Échéance proche","")))</f>
        <v/>
      </c>
      <c r="P32" s="21" t="n"/>
    </row>
    <row r="33">
      <c r="A33" s="23" t="n"/>
      <c r="B33" s="21" t="n"/>
      <c r="C33" s="23" t="n"/>
      <c r="D33" s="16">
        <f>IF($C33="","",IFERROR(INDEX('Catalogue'!$B$2:$B$101,MATCH($C33,'Catalogue'!$A$2:$A$101,0)),"Code inconnu"))</f>
        <v/>
      </c>
      <c r="E33" s="28">
        <f>IF($C33="","",IFERROR(INDEX('Catalogue'!$C$2:$C$101,MATCH($C33,'Catalogue'!$A$2:$A$101,0)),"Code inconnu"))</f>
        <v/>
      </c>
      <c r="F33" s="24" t="n"/>
      <c r="G33" s="24" t="n"/>
      <c r="H33" s="7">
        <f>IF(OR($B33="",$C33=""),"",MAX(0,$F33-$G33))</f>
        <v/>
      </c>
      <c r="I33" s="35" t="n"/>
      <c r="J33" s="23" t="n"/>
      <c r="K33" s="35" t="n"/>
      <c r="L33" s="21" t="n"/>
      <c r="M33" s="21" t="n"/>
      <c r="N33" s="29">
        <f>IF($F33="","",IFERROR($F33*INDEX('Catalogue'!$H$2:$H$101,MATCH($C33,'Catalogue'!$A$2:$A$101,0)),0))</f>
        <v/>
      </c>
      <c r="O33" s="28">
        <f>IF(OR($B33="",$J33="Annulée",$J33="Livrée",$I33=""),"",IF($I33&lt;'Paramètres'!$B$2,"En retard",IF($I33&lt;='Paramètres'!$B$2+'Paramètres'!$B$4,"Échéance proche","")))</f>
        <v/>
      </c>
      <c r="P33" s="21" t="n"/>
    </row>
    <row r="34">
      <c r="A34" s="23" t="n"/>
      <c r="B34" s="21" t="n"/>
      <c r="C34" s="23" t="n"/>
      <c r="D34" s="15">
        <f>IF($C34="","",IFERROR(INDEX('Catalogue'!$B$2:$B$101,MATCH($C34,'Catalogue'!$A$2:$A$101,0)),"Code inconnu"))</f>
        <v/>
      </c>
      <c r="E34" s="26">
        <f>IF($C34="","",IFERROR(INDEX('Catalogue'!$C$2:$C$101,MATCH($C34,'Catalogue'!$A$2:$A$101,0)),"Code inconnu"))</f>
        <v/>
      </c>
      <c r="F34" s="24" t="n"/>
      <c r="G34" s="24" t="n"/>
      <c r="H34" s="8">
        <f>IF(OR($B34="",$C34=""),"",MAX(0,$F34-$G34))</f>
        <v/>
      </c>
      <c r="I34" s="35" t="n"/>
      <c r="J34" s="23" t="n"/>
      <c r="K34" s="35" t="n"/>
      <c r="L34" s="21" t="n"/>
      <c r="M34" s="21" t="n"/>
      <c r="N34" s="10">
        <f>IF($F34="","",IFERROR($F34*INDEX('Catalogue'!$H$2:$H$101,MATCH($C34,'Catalogue'!$A$2:$A$101,0)),0))</f>
        <v/>
      </c>
      <c r="O34" s="26">
        <f>IF(OR($B34="",$J34="Annulée",$J34="Livrée",$I34=""),"",IF($I34&lt;'Paramètres'!$B$2,"En retard",IF($I34&lt;='Paramètres'!$B$2+'Paramètres'!$B$4,"Échéance proche","")))</f>
        <v/>
      </c>
      <c r="P34" s="21" t="n"/>
    </row>
    <row r="35">
      <c r="A35" s="23" t="n"/>
      <c r="B35" s="21" t="n"/>
      <c r="C35" s="23" t="n"/>
      <c r="D35" s="16">
        <f>IF($C35="","",IFERROR(INDEX('Catalogue'!$B$2:$B$101,MATCH($C35,'Catalogue'!$A$2:$A$101,0)),"Code inconnu"))</f>
        <v/>
      </c>
      <c r="E35" s="28">
        <f>IF($C35="","",IFERROR(INDEX('Catalogue'!$C$2:$C$101,MATCH($C35,'Catalogue'!$A$2:$A$101,0)),"Code inconnu"))</f>
        <v/>
      </c>
      <c r="F35" s="24" t="n"/>
      <c r="G35" s="24" t="n"/>
      <c r="H35" s="7">
        <f>IF(OR($B35="",$C35=""),"",MAX(0,$F35-$G35))</f>
        <v/>
      </c>
      <c r="I35" s="35" t="n"/>
      <c r="J35" s="23" t="n"/>
      <c r="K35" s="35" t="n"/>
      <c r="L35" s="21" t="n"/>
      <c r="M35" s="21" t="n"/>
      <c r="N35" s="29">
        <f>IF($F35="","",IFERROR($F35*INDEX('Catalogue'!$H$2:$H$101,MATCH($C35,'Catalogue'!$A$2:$A$101,0)),0))</f>
        <v/>
      </c>
      <c r="O35" s="28">
        <f>IF(OR($B35="",$J35="Annulée",$J35="Livrée",$I35=""),"",IF($I35&lt;'Paramètres'!$B$2,"En retard",IF($I35&lt;='Paramètres'!$B$2+'Paramètres'!$B$4,"Échéance proche","")))</f>
        <v/>
      </c>
      <c r="P35" s="21" t="n"/>
    </row>
    <row r="36">
      <c r="A36" s="23" t="n"/>
      <c r="B36" s="21" t="n"/>
      <c r="C36" s="23" t="n"/>
      <c r="D36" s="15">
        <f>IF($C36="","",IFERROR(INDEX('Catalogue'!$B$2:$B$101,MATCH($C36,'Catalogue'!$A$2:$A$101,0)),"Code inconnu"))</f>
        <v/>
      </c>
      <c r="E36" s="26">
        <f>IF($C36="","",IFERROR(INDEX('Catalogue'!$C$2:$C$101,MATCH($C36,'Catalogue'!$A$2:$A$101,0)),"Code inconnu"))</f>
        <v/>
      </c>
      <c r="F36" s="24" t="n"/>
      <c r="G36" s="24" t="n"/>
      <c r="H36" s="8">
        <f>IF(OR($B36="",$C36=""),"",MAX(0,$F36-$G36))</f>
        <v/>
      </c>
      <c r="I36" s="35" t="n"/>
      <c r="J36" s="23" t="n"/>
      <c r="K36" s="35" t="n"/>
      <c r="L36" s="21" t="n"/>
      <c r="M36" s="21" t="n"/>
      <c r="N36" s="10">
        <f>IF($F36="","",IFERROR($F36*INDEX('Catalogue'!$H$2:$H$101,MATCH($C36,'Catalogue'!$A$2:$A$101,0)),0))</f>
        <v/>
      </c>
      <c r="O36" s="26">
        <f>IF(OR($B36="",$J36="Annulée",$J36="Livrée",$I36=""),"",IF($I36&lt;'Paramètres'!$B$2,"En retard",IF($I36&lt;='Paramètres'!$B$2+'Paramètres'!$B$4,"Échéance proche","")))</f>
        <v/>
      </c>
      <c r="P36" s="21" t="n"/>
    </row>
    <row r="37">
      <c r="A37" s="23" t="n"/>
      <c r="B37" s="21" t="n"/>
      <c r="C37" s="23" t="n"/>
      <c r="D37" s="16">
        <f>IF($C37="","",IFERROR(INDEX('Catalogue'!$B$2:$B$101,MATCH($C37,'Catalogue'!$A$2:$A$101,0)),"Code inconnu"))</f>
        <v/>
      </c>
      <c r="E37" s="28">
        <f>IF($C37="","",IFERROR(INDEX('Catalogue'!$C$2:$C$101,MATCH($C37,'Catalogue'!$A$2:$A$101,0)),"Code inconnu"))</f>
        <v/>
      </c>
      <c r="F37" s="24" t="n"/>
      <c r="G37" s="24" t="n"/>
      <c r="H37" s="7">
        <f>IF(OR($B37="",$C37=""),"",MAX(0,$F37-$G37))</f>
        <v/>
      </c>
      <c r="I37" s="35" t="n"/>
      <c r="J37" s="23" t="n"/>
      <c r="K37" s="35" t="n"/>
      <c r="L37" s="21" t="n"/>
      <c r="M37" s="21" t="n"/>
      <c r="N37" s="29">
        <f>IF($F37="","",IFERROR($F37*INDEX('Catalogue'!$H$2:$H$101,MATCH($C37,'Catalogue'!$A$2:$A$101,0)),0))</f>
        <v/>
      </c>
      <c r="O37" s="28">
        <f>IF(OR($B37="",$J37="Annulée",$J37="Livrée",$I37=""),"",IF($I37&lt;'Paramètres'!$B$2,"En retard",IF($I37&lt;='Paramètres'!$B$2+'Paramètres'!$B$4,"Échéance proche","")))</f>
        <v/>
      </c>
      <c r="P37" s="21" t="n"/>
    </row>
    <row r="38">
      <c r="A38" s="23" t="n"/>
      <c r="B38" s="21" t="n"/>
      <c r="C38" s="23" t="n"/>
      <c r="D38" s="15">
        <f>IF($C38="","",IFERROR(INDEX('Catalogue'!$B$2:$B$101,MATCH($C38,'Catalogue'!$A$2:$A$101,0)),"Code inconnu"))</f>
        <v/>
      </c>
      <c r="E38" s="26">
        <f>IF($C38="","",IFERROR(INDEX('Catalogue'!$C$2:$C$101,MATCH($C38,'Catalogue'!$A$2:$A$101,0)),"Code inconnu"))</f>
        <v/>
      </c>
      <c r="F38" s="24" t="n"/>
      <c r="G38" s="24" t="n"/>
      <c r="H38" s="8">
        <f>IF(OR($B38="",$C38=""),"",MAX(0,$F38-$G38))</f>
        <v/>
      </c>
      <c r="I38" s="35" t="n"/>
      <c r="J38" s="23" t="n"/>
      <c r="K38" s="35" t="n"/>
      <c r="L38" s="21" t="n"/>
      <c r="M38" s="21" t="n"/>
      <c r="N38" s="10">
        <f>IF($F38="","",IFERROR($F38*INDEX('Catalogue'!$H$2:$H$101,MATCH($C38,'Catalogue'!$A$2:$A$101,0)),0))</f>
        <v/>
      </c>
      <c r="O38" s="26">
        <f>IF(OR($B38="",$J38="Annulée",$J38="Livrée",$I38=""),"",IF($I38&lt;'Paramètres'!$B$2,"En retard",IF($I38&lt;='Paramètres'!$B$2+'Paramètres'!$B$4,"Échéance proche","")))</f>
        <v/>
      </c>
      <c r="P38" s="21" t="n"/>
    </row>
    <row r="39">
      <c r="A39" s="23" t="n"/>
      <c r="B39" s="21" t="n"/>
      <c r="C39" s="23" t="n"/>
      <c r="D39" s="16">
        <f>IF($C39="","",IFERROR(INDEX('Catalogue'!$B$2:$B$101,MATCH($C39,'Catalogue'!$A$2:$A$101,0)),"Code inconnu"))</f>
        <v/>
      </c>
      <c r="E39" s="28">
        <f>IF($C39="","",IFERROR(INDEX('Catalogue'!$C$2:$C$101,MATCH($C39,'Catalogue'!$A$2:$A$101,0)),"Code inconnu"))</f>
        <v/>
      </c>
      <c r="F39" s="24" t="n"/>
      <c r="G39" s="24" t="n"/>
      <c r="H39" s="7">
        <f>IF(OR($B39="",$C39=""),"",MAX(0,$F39-$G39))</f>
        <v/>
      </c>
      <c r="I39" s="35" t="n"/>
      <c r="J39" s="23" t="n"/>
      <c r="K39" s="35" t="n"/>
      <c r="L39" s="21" t="n"/>
      <c r="M39" s="21" t="n"/>
      <c r="N39" s="29">
        <f>IF($F39="","",IFERROR($F39*INDEX('Catalogue'!$H$2:$H$101,MATCH($C39,'Catalogue'!$A$2:$A$101,0)),0))</f>
        <v/>
      </c>
      <c r="O39" s="28">
        <f>IF(OR($B39="",$J39="Annulée",$J39="Livrée",$I39=""),"",IF($I39&lt;'Paramètres'!$B$2,"En retard",IF($I39&lt;='Paramètres'!$B$2+'Paramètres'!$B$4,"Échéance proche","")))</f>
        <v/>
      </c>
      <c r="P39" s="21" t="n"/>
    </row>
    <row r="40">
      <c r="A40" s="23" t="n"/>
      <c r="B40" s="21" t="n"/>
      <c r="C40" s="23" t="n"/>
      <c r="D40" s="15">
        <f>IF($C40="","",IFERROR(INDEX('Catalogue'!$B$2:$B$101,MATCH($C40,'Catalogue'!$A$2:$A$101,0)),"Code inconnu"))</f>
        <v/>
      </c>
      <c r="E40" s="26">
        <f>IF($C40="","",IFERROR(INDEX('Catalogue'!$C$2:$C$101,MATCH($C40,'Catalogue'!$A$2:$A$101,0)),"Code inconnu"))</f>
        <v/>
      </c>
      <c r="F40" s="24" t="n"/>
      <c r="G40" s="24" t="n"/>
      <c r="H40" s="8">
        <f>IF(OR($B40="",$C40=""),"",MAX(0,$F40-$G40))</f>
        <v/>
      </c>
      <c r="I40" s="35" t="n"/>
      <c r="J40" s="23" t="n"/>
      <c r="K40" s="35" t="n"/>
      <c r="L40" s="21" t="n"/>
      <c r="M40" s="21" t="n"/>
      <c r="N40" s="10">
        <f>IF($F40="","",IFERROR($F40*INDEX('Catalogue'!$H$2:$H$101,MATCH($C40,'Catalogue'!$A$2:$A$101,0)),0))</f>
        <v/>
      </c>
      <c r="O40" s="26">
        <f>IF(OR($B40="",$J40="Annulée",$J40="Livrée",$I40=""),"",IF($I40&lt;'Paramètres'!$B$2,"En retard",IF($I40&lt;='Paramètres'!$B$2+'Paramètres'!$B$4,"Échéance proche","")))</f>
        <v/>
      </c>
      <c r="P40" s="21" t="n"/>
    </row>
    <row r="41">
      <c r="A41" s="23" t="n"/>
      <c r="B41" s="21" t="n"/>
      <c r="C41" s="23" t="n"/>
      <c r="D41" s="16">
        <f>IF($C41="","",IFERROR(INDEX('Catalogue'!$B$2:$B$101,MATCH($C41,'Catalogue'!$A$2:$A$101,0)),"Code inconnu"))</f>
        <v/>
      </c>
      <c r="E41" s="28">
        <f>IF($C41="","",IFERROR(INDEX('Catalogue'!$C$2:$C$101,MATCH($C41,'Catalogue'!$A$2:$A$101,0)),"Code inconnu"))</f>
        <v/>
      </c>
      <c r="F41" s="24" t="n"/>
      <c r="G41" s="24" t="n"/>
      <c r="H41" s="7">
        <f>IF(OR($B41="",$C41=""),"",MAX(0,$F41-$G41))</f>
        <v/>
      </c>
      <c r="I41" s="35" t="n"/>
      <c r="J41" s="23" t="n"/>
      <c r="K41" s="35" t="n"/>
      <c r="L41" s="21" t="n"/>
      <c r="M41" s="21" t="n"/>
      <c r="N41" s="29">
        <f>IF($F41="","",IFERROR($F41*INDEX('Catalogue'!$H$2:$H$101,MATCH($C41,'Catalogue'!$A$2:$A$101,0)),0))</f>
        <v/>
      </c>
      <c r="O41" s="28">
        <f>IF(OR($B41="",$J41="Annulée",$J41="Livrée",$I41=""),"",IF($I41&lt;'Paramètres'!$B$2,"En retard",IF($I41&lt;='Paramètres'!$B$2+'Paramètres'!$B$4,"Échéance proche","")))</f>
        <v/>
      </c>
      <c r="P41" s="21" t="n"/>
    </row>
    <row r="42">
      <c r="A42" s="23" t="n"/>
      <c r="B42" s="21" t="n"/>
      <c r="C42" s="23" t="n"/>
      <c r="D42" s="15">
        <f>IF($C42="","",IFERROR(INDEX('Catalogue'!$B$2:$B$101,MATCH($C42,'Catalogue'!$A$2:$A$101,0)),"Code inconnu"))</f>
        <v/>
      </c>
      <c r="E42" s="26">
        <f>IF($C42="","",IFERROR(INDEX('Catalogue'!$C$2:$C$101,MATCH($C42,'Catalogue'!$A$2:$A$101,0)),"Code inconnu"))</f>
        <v/>
      </c>
      <c r="F42" s="24" t="n"/>
      <c r="G42" s="24" t="n"/>
      <c r="H42" s="8">
        <f>IF(OR($B42="",$C42=""),"",MAX(0,$F42-$G42))</f>
        <v/>
      </c>
      <c r="I42" s="35" t="n"/>
      <c r="J42" s="23" t="n"/>
      <c r="K42" s="35" t="n"/>
      <c r="L42" s="21" t="n"/>
      <c r="M42" s="21" t="n"/>
      <c r="N42" s="10">
        <f>IF($F42="","",IFERROR($F42*INDEX('Catalogue'!$H$2:$H$101,MATCH($C42,'Catalogue'!$A$2:$A$101,0)),0))</f>
        <v/>
      </c>
      <c r="O42" s="26">
        <f>IF(OR($B42="",$J42="Annulée",$J42="Livrée",$I42=""),"",IF($I42&lt;'Paramètres'!$B$2,"En retard",IF($I42&lt;='Paramètres'!$B$2+'Paramètres'!$B$4,"Échéance proche","")))</f>
        <v/>
      </c>
      <c r="P42" s="21" t="n"/>
    </row>
    <row r="43">
      <c r="A43" s="23" t="n"/>
      <c r="B43" s="21" t="n"/>
      <c r="C43" s="23" t="n"/>
      <c r="D43" s="16">
        <f>IF($C43="","",IFERROR(INDEX('Catalogue'!$B$2:$B$101,MATCH($C43,'Catalogue'!$A$2:$A$101,0)),"Code inconnu"))</f>
        <v/>
      </c>
      <c r="E43" s="28">
        <f>IF($C43="","",IFERROR(INDEX('Catalogue'!$C$2:$C$101,MATCH($C43,'Catalogue'!$A$2:$A$101,0)),"Code inconnu"))</f>
        <v/>
      </c>
      <c r="F43" s="24" t="n"/>
      <c r="G43" s="24" t="n"/>
      <c r="H43" s="7">
        <f>IF(OR($B43="",$C43=""),"",MAX(0,$F43-$G43))</f>
        <v/>
      </c>
      <c r="I43" s="35" t="n"/>
      <c r="J43" s="23" t="n"/>
      <c r="K43" s="35" t="n"/>
      <c r="L43" s="21" t="n"/>
      <c r="M43" s="21" t="n"/>
      <c r="N43" s="29">
        <f>IF($F43="","",IFERROR($F43*INDEX('Catalogue'!$H$2:$H$101,MATCH($C43,'Catalogue'!$A$2:$A$101,0)),0))</f>
        <v/>
      </c>
      <c r="O43" s="28">
        <f>IF(OR($B43="",$J43="Annulée",$J43="Livrée",$I43=""),"",IF($I43&lt;'Paramètres'!$B$2,"En retard",IF($I43&lt;='Paramètres'!$B$2+'Paramètres'!$B$4,"Échéance proche","")))</f>
        <v/>
      </c>
      <c r="P43" s="21" t="n"/>
    </row>
    <row r="44">
      <c r="A44" s="23" t="n"/>
      <c r="B44" s="21" t="n"/>
      <c r="C44" s="23" t="n"/>
      <c r="D44" s="15">
        <f>IF($C44="","",IFERROR(INDEX('Catalogue'!$B$2:$B$101,MATCH($C44,'Catalogue'!$A$2:$A$101,0)),"Code inconnu"))</f>
        <v/>
      </c>
      <c r="E44" s="26">
        <f>IF($C44="","",IFERROR(INDEX('Catalogue'!$C$2:$C$101,MATCH($C44,'Catalogue'!$A$2:$A$101,0)),"Code inconnu"))</f>
        <v/>
      </c>
      <c r="F44" s="24" t="n"/>
      <c r="G44" s="24" t="n"/>
      <c r="H44" s="8">
        <f>IF(OR($B44="",$C44=""),"",MAX(0,$F44-$G44))</f>
        <v/>
      </c>
      <c r="I44" s="35" t="n"/>
      <c r="J44" s="23" t="n"/>
      <c r="K44" s="35" t="n"/>
      <c r="L44" s="21" t="n"/>
      <c r="M44" s="21" t="n"/>
      <c r="N44" s="10">
        <f>IF($F44="","",IFERROR($F44*INDEX('Catalogue'!$H$2:$H$101,MATCH($C44,'Catalogue'!$A$2:$A$101,0)),0))</f>
        <v/>
      </c>
      <c r="O44" s="26">
        <f>IF(OR($B44="",$J44="Annulée",$J44="Livrée",$I44=""),"",IF($I44&lt;'Paramètres'!$B$2,"En retard",IF($I44&lt;='Paramètres'!$B$2+'Paramètres'!$B$4,"Échéance proche","")))</f>
        <v/>
      </c>
      <c r="P44" s="21" t="n"/>
    </row>
    <row r="45">
      <c r="A45" s="23" t="n"/>
      <c r="B45" s="21" t="n"/>
      <c r="C45" s="23" t="n"/>
      <c r="D45" s="16">
        <f>IF($C45="","",IFERROR(INDEX('Catalogue'!$B$2:$B$101,MATCH($C45,'Catalogue'!$A$2:$A$101,0)),"Code inconnu"))</f>
        <v/>
      </c>
      <c r="E45" s="28">
        <f>IF($C45="","",IFERROR(INDEX('Catalogue'!$C$2:$C$101,MATCH($C45,'Catalogue'!$A$2:$A$101,0)),"Code inconnu"))</f>
        <v/>
      </c>
      <c r="F45" s="24" t="n"/>
      <c r="G45" s="24" t="n"/>
      <c r="H45" s="7">
        <f>IF(OR($B45="",$C45=""),"",MAX(0,$F45-$G45))</f>
        <v/>
      </c>
      <c r="I45" s="35" t="n"/>
      <c r="J45" s="23" t="n"/>
      <c r="K45" s="35" t="n"/>
      <c r="L45" s="21" t="n"/>
      <c r="M45" s="21" t="n"/>
      <c r="N45" s="29">
        <f>IF($F45="","",IFERROR($F45*INDEX('Catalogue'!$H$2:$H$101,MATCH($C45,'Catalogue'!$A$2:$A$101,0)),0))</f>
        <v/>
      </c>
      <c r="O45" s="28">
        <f>IF(OR($B45="",$J45="Annulée",$J45="Livrée",$I45=""),"",IF($I45&lt;'Paramètres'!$B$2,"En retard",IF($I45&lt;='Paramètres'!$B$2+'Paramètres'!$B$4,"Échéance proche","")))</f>
        <v/>
      </c>
      <c r="P45" s="21" t="n"/>
    </row>
    <row r="46">
      <c r="A46" s="23" t="n"/>
      <c r="B46" s="21" t="n"/>
      <c r="C46" s="23" t="n"/>
      <c r="D46" s="15">
        <f>IF($C46="","",IFERROR(INDEX('Catalogue'!$B$2:$B$101,MATCH($C46,'Catalogue'!$A$2:$A$101,0)),"Code inconnu"))</f>
        <v/>
      </c>
      <c r="E46" s="26">
        <f>IF($C46="","",IFERROR(INDEX('Catalogue'!$C$2:$C$101,MATCH($C46,'Catalogue'!$A$2:$A$101,0)),"Code inconnu"))</f>
        <v/>
      </c>
      <c r="F46" s="24" t="n"/>
      <c r="G46" s="24" t="n"/>
      <c r="H46" s="8">
        <f>IF(OR($B46="",$C46=""),"",MAX(0,$F46-$G46))</f>
        <v/>
      </c>
      <c r="I46" s="35" t="n"/>
      <c r="J46" s="23" t="n"/>
      <c r="K46" s="35" t="n"/>
      <c r="L46" s="21" t="n"/>
      <c r="M46" s="21" t="n"/>
      <c r="N46" s="10">
        <f>IF($F46="","",IFERROR($F46*INDEX('Catalogue'!$H$2:$H$101,MATCH($C46,'Catalogue'!$A$2:$A$101,0)),0))</f>
        <v/>
      </c>
      <c r="O46" s="26">
        <f>IF(OR($B46="",$J46="Annulée",$J46="Livrée",$I46=""),"",IF($I46&lt;'Paramètres'!$B$2,"En retard",IF($I46&lt;='Paramètres'!$B$2+'Paramètres'!$B$4,"Échéance proche","")))</f>
        <v/>
      </c>
      <c r="P46" s="21" t="n"/>
    </row>
    <row r="47">
      <c r="A47" s="23" t="n"/>
      <c r="B47" s="21" t="n"/>
      <c r="C47" s="23" t="n"/>
      <c r="D47" s="16">
        <f>IF($C47="","",IFERROR(INDEX('Catalogue'!$B$2:$B$101,MATCH($C47,'Catalogue'!$A$2:$A$101,0)),"Code inconnu"))</f>
        <v/>
      </c>
      <c r="E47" s="28">
        <f>IF($C47="","",IFERROR(INDEX('Catalogue'!$C$2:$C$101,MATCH($C47,'Catalogue'!$A$2:$A$101,0)),"Code inconnu"))</f>
        <v/>
      </c>
      <c r="F47" s="24" t="n"/>
      <c r="G47" s="24" t="n"/>
      <c r="H47" s="7">
        <f>IF(OR($B47="",$C47=""),"",MAX(0,$F47-$G47))</f>
        <v/>
      </c>
      <c r="I47" s="35" t="n"/>
      <c r="J47" s="23" t="n"/>
      <c r="K47" s="35" t="n"/>
      <c r="L47" s="21" t="n"/>
      <c r="M47" s="21" t="n"/>
      <c r="N47" s="29">
        <f>IF($F47="","",IFERROR($F47*INDEX('Catalogue'!$H$2:$H$101,MATCH($C47,'Catalogue'!$A$2:$A$101,0)),0))</f>
        <v/>
      </c>
      <c r="O47" s="28">
        <f>IF(OR($B47="",$J47="Annulée",$J47="Livrée",$I47=""),"",IF($I47&lt;'Paramètres'!$B$2,"En retard",IF($I47&lt;='Paramètres'!$B$2+'Paramètres'!$B$4,"Échéance proche","")))</f>
        <v/>
      </c>
      <c r="P47" s="21" t="n"/>
    </row>
    <row r="48">
      <c r="A48" s="23" t="n"/>
      <c r="B48" s="21" t="n"/>
      <c r="C48" s="23" t="n"/>
      <c r="D48" s="15">
        <f>IF($C48="","",IFERROR(INDEX('Catalogue'!$B$2:$B$101,MATCH($C48,'Catalogue'!$A$2:$A$101,0)),"Code inconnu"))</f>
        <v/>
      </c>
      <c r="E48" s="26">
        <f>IF($C48="","",IFERROR(INDEX('Catalogue'!$C$2:$C$101,MATCH($C48,'Catalogue'!$A$2:$A$101,0)),"Code inconnu"))</f>
        <v/>
      </c>
      <c r="F48" s="24" t="n"/>
      <c r="G48" s="24" t="n"/>
      <c r="H48" s="8">
        <f>IF(OR($B48="",$C48=""),"",MAX(0,$F48-$G48))</f>
        <v/>
      </c>
      <c r="I48" s="35" t="n"/>
      <c r="J48" s="23" t="n"/>
      <c r="K48" s="35" t="n"/>
      <c r="L48" s="21" t="n"/>
      <c r="M48" s="21" t="n"/>
      <c r="N48" s="10">
        <f>IF($F48="","",IFERROR($F48*INDEX('Catalogue'!$H$2:$H$101,MATCH($C48,'Catalogue'!$A$2:$A$101,0)),0))</f>
        <v/>
      </c>
      <c r="O48" s="26">
        <f>IF(OR($B48="",$J48="Annulée",$J48="Livrée",$I48=""),"",IF($I48&lt;'Paramètres'!$B$2,"En retard",IF($I48&lt;='Paramètres'!$B$2+'Paramètres'!$B$4,"Échéance proche","")))</f>
        <v/>
      </c>
      <c r="P48" s="21" t="n"/>
    </row>
    <row r="49">
      <c r="A49" s="23" t="n"/>
      <c r="B49" s="21" t="n"/>
      <c r="C49" s="23" t="n"/>
      <c r="D49" s="16">
        <f>IF($C49="","",IFERROR(INDEX('Catalogue'!$B$2:$B$101,MATCH($C49,'Catalogue'!$A$2:$A$101,0)),"Code inconnu"))</f>
        <v/>
      </c>
      <c r="E49" s="28">
        <f>IF($C49="","",IFERROR(INDEX('Catalogue'!$C$2:$C$101,MATCH($C49,'Catalogue'!$A$2:$A$101,0)),"Code inconnu"))</f>
        <v/>
      </c>
      <c r="F49" s="24" t="n"/>
      <c r="G49" s="24" t="n"/>
      <c r="H49" s="7">
        <f>IF(OR($B49="",$C49=""),"",MAX(0,$F49-$G49))</f>
        <v/>
      </c>
      <c r="I49" s="35" t="n"/>
      <c r="J49" s="23" t="n"/>
      <c r="K49" s="35" t="n"/>
      <c r="L49" s="21" t="n"/>
      <c r="M49" s="21" t="n"/>
      <c r="N49" s="29">
        <f>IF($F49="","",IFERROR($F49*INDEX('Catalogue'!$H$2:$H$101,MATCH($C49,'Catalogue'!$A$2:$A$101,0)),0))</f>
        <v/>
      </c>
      <c r="O49" s="28">
        <f>IF(OR($B49="",$J49="Annulée",$J49="Livrée",$I49=""),"",IF($I49&lt;'Paramètres'!$B$2,"En retard",IF($I49&lt;='Paramètres'!$B$2+'Paramètres'!$B$4,"Échéance proche","")))</f>
        <v/>
      </c>
      <c r="P49" s="21" t="n"/>
    </row>
    <row r="50">
      <c r="A50" s="23" t="n"/>
      <c r="B50" s="21" t="n"/>
      <c r="C50" s="23" t="n"/>
      <c r="D50" s="15">
        <f>IF($C50="","",IFERROR(INDEX('Catalogue'!$B$2:$B$101,MATCH($C50,'Catalogue'!$A$2:$A$101,0)),"Code inconnu"))</f>
        <v/>
      </c>
      <c r="E50" s="26">
        <f>IF($C50="","",IFERROR(INDEX('Catalogue'!$C$2:$C$101,MATCH($C50,'Catalogue'!$A$2:$A$101,0)),"Code inconnu"))</f>
        <v/>
      </c>
      <c r="F50" s="24" t="n"/>
      <c r="G50" s="24" t="n"/>
      <c r="H50" s="8">
        <f>IF(OR($B50="",$C50=""),"",MAX(0,$F50-$G50))</f>
        <v/>
      </c>
      <c r="I50" s="35" t="n"/>
      <c r="J50" s="23" t="n"/>
      <c r="K50" s="35" t="n"/>
      <c r="L50" s="21" t="n"/>
      <c r="M50" s="21" t="n"/>
      <c r="N50" s="10">
        <f>IF($F50="","",IFERROR($F50*INDEX('Catalogue'!$H$2:$H$101,MATCH($C50,'Catalogue'!$A$2:$A$101,0)),0))</f>
        <v/>
      </c>
      <c r="O50" s="26">
        <f>IF(OR($B50="",$J50="Annulée",$J50="Livrée",$I50=""),"",IF($I50&lt;'Paramètres'!$B$2,"En retard",IF($I50&lt;='Paramètres'!$B$2+'Paramètres'!$B$4,"Échéance proche","")))</f>
        <v/>
      </c>
      <c r="P50" s="21" t="n"/>
    </row>
    <row r="51">
      <c r="A51" s="23" t="n"/>
      <c r="B51" s="21" t="n"/>
      <c r="C51" s="23" t="n"/>
      <c r="D51" s="16">
        <f>IF($C51="","",IFERROR(INDEX('Catalogue'!$B$2:$B$101,MATCH($C51,'Catalogue'!$A$2:$A$101,0)),"Code inconnu"))</f>
        <v/>
      </c>
      <c r="E51" s="28">
        <f>IF($C51="","",IFERROR(INDEX('Catalogue'!$C$2:$C$101,MATCH($C51,'Catalogue'!$A$2:$A$101,0)),"Code inconnu"))</f>
        <v/>
      </c>
      <c r="F51" s="24" t="n"/>
      <c r="G51" s="24" t="n"/>
      <c r="H51" s="7">
        <f>IF(OR($B51="",$C51=""),"",MAX(0,$F51-$G51))</f>
        <v/>
      </c>
      <c r="I51" s="35" t="n"/>
      <c r="J51" s="23" t="n"/>
      <c r="K51" s="35" t="n"/>
      <c r="L51" s="21" t="n"/>
      <c r="M51" s="21" t="n"/>
      <c r="N51" s="29">
        <f>IF($F51="","",IFERROR($F51*INDEX('Catalogue'!$H$2:$H$101,MATCH($C51,'Catalogue'!$A$2:$A$101,0)),0))</f>
        <v/>
      </c>
      <c r="O51" s="28">
        <f>IF(OR($B51="",$J51="Annulée",$J51="Livrée",$I51=""),"",IF($I51&lt;'Paramètres'!$B$2,"En retard",IF($I51&lt;='Paramètres'!$B$2+'Paramètres'!$B$4,"Échéance proche","")))</f>
        <v/>
      </c>
      <c r="P51" s="21" t="n"/>
    </row>
    <row r="52">
      <c r="A52" s="23" t="n"/>
      <c r="B52" s="21" t="n"/>
      <c r="C52" s="23" t="n"/>
      <c r="D52" s="15">
        <f>IF($C52="","",IFERROR(INDEX('Catalogue'!$B$2:$B$101,MATCH($C52,'Catalogue'!$A$2:$A$101,0)),"Code inconnu"))</f>
        <v/>
      </c>
      <c r="E52" s="26">
        <f>IF($C52="","",IFERROR(INDEX('Catalogue'!$C$2:$C$101,MATCH($C52,'Catalogue'!$A$2:$A$101,0)),"Code inconnu"))</f>
        <v/>
      </c>
      <c r="F52" s="24" t="n"/>
      <c r="G52" s="24" t="n"/>
      <c r="H52" s="8">
        <f>IF(OR($B52="",$C52=""),"",MAX(0,$F52-$G52))</f>
        <v/>
      </c>
      <c r="I52" s="35" t="n"/>
      <c r="J52" s="23" t="n"/>
      <c r="K52" s="35" t="n"/>
      <c r="L52" s="21" t="n"/>
      <c r="M52" s="21" t="n"/>
      <c r="N52" s="10">
        <f>IF($F52="","",IFERROR($F52*INDEX('Catalogue'!$H$2:$H$101,MATCH($C52,'Catalogue'!$A$2:$A$101,0)),0))</f>
        <v/>
      </c>
      <c r="O52" s="26">
        <f>IF(OR($B52="",$J52="Annulée",$J52="Livrée",$I52=""),"",IF($I52&lt;'Paramètres'!$B$2,"En retard",IF($I52&lt;='Paramètres'!$B$2+'Paramètres'!$B$4,"Échéance proche","")))</f>
        <v/>
      </c>
      <c r="P52" s="21" t="n"/>
    </row>
    <row r="53">
      <c r="A53" s="23" t="n"/>
      <c r="B53" s="21" t="n"/>
      <c r="C53" s="23" t="n"/>
      <c r="D53" s="16">
        <f>IF($C53="","",IFERROR(INDEX('Catalogue'!$B$2:$B$101,MATCH($C53,'Catalogue'!$A$2:$A$101,0)),"Code inconnu"))</f>
        <v/>
      </c>
      <c r="E53" s="28">
        <f>IF($C53="","",IFERROR(INDEX('Catalogue'!$C$2:$C$101,MATCH($C53,'Catalogue'!$A$2:$A$101,0)),"Code inconnu"))</f>
        <v/>
      </c>
      <c r="F53" s="24" t="n"/>
      <c r="G53" s="24" t="n"/>
      <c r="H53" s="7">
        <f>IF(OR($B53="",$C53=""),"",MAX(0,$F53-$G53))</f>
        <v/>
      </c>
      <c r="I53" s="35" t="n"/>
      <c r="J53" s="23" t="n"/>
      <c r="K53" s="35" t="n"/>
      <c r="L53" s="21" t="n"/>
      <c r="M53" s="21" t="n"/>
      <c r="N53" s="29">
        <f>IF($F53="","",IFERROR($F53*INDEX('Catalogue'!$H$2:$H$101,MATCH($C53,'Catalogue'!$A$2:$A$101,0)),0))</f>
        <v/>
      </c>
      <c r="O53" s="28">
        <f>IF(OR($B53="",$J53="Annulée",$J53="Livrée",$I53=""),"",IF($I53&lt;'Paramètres'!$B$2,"En retard",IF($I53&lt;='Paramètres'!$B$2+'Paramètres'!$B$4,"Échéance proche","")))</f>
        <v/>
      </c>
      <c r="P53" s="21" t="n"/>
    </row>
    <row r="54">
      <c r="A54" s="23" t="n"/>
      <c r="B54" s="21" t="n"/>
      <c r="C54" s="23" t="n"/>
      <c r="D54" s="15">
        <f>IF($C54="","",IFERROR(INDEX('Catalogue'!$B$2:$B$101,MATCH($C54,'Catalogue'!$A$2:$A$101,0)),"Code inconnu"))</f>
        <v/>
      </c>
      <c r="E54" s="26">
        <f>IF($C54="","",IFERROR(INDEX('Catalogue'!$C$2:$C$101,MATCH($C54,'Catalogue'!$A$2:$A$101,0)),"Code inconnu"))</f>
        <v/>
      </c>
      <c r="F54" s="24" t="n"/>
      <c r="G54" s="24" t="n"/>
      <c r="H54" s="8">
        <f>IF(OR($B54="",$C54=""),"",MAX(0,$F54-$G54))</f>
        <v/>
      </c>
      <c r="I54" s="35" t="n"/>
      <c r="J54" s="23" t="n"/>
      <c r="K54" s="35" t="n"/>
      <c r="L54" s="21" t="n"/>
      <c r="M54" s="21" t="n"/>
      <c r="N54" s="10">
        <f>IF($F54="","",IFERROR($F54*INDEX('Catalogue'!$H$2:$H$101,MATCH($C54,'Catalogue'!$A$2:$A$101,0)),0))</f>
        <v/>
      </c>
      <c r="O54" s="26">
        <f>IF(OR($B54="",$J54="Annulée",$J54="Livrée",$I54=""),"",IF($I54&lt;'Paramètres'!$B$2,"En retard",IF($I54&lt;='Paramètres'!$B$2+'Paramètres'!$B$4,"Échéance proche","")))</f>
        <v/>
      </c>
      <c r="P54" s="21" t="n"/>
    </row>
    <row r="55">
      <c r="A55" s="23" t="n"/>
      <c r="B55" s="21" t="n"/>
      <c r="C55" s="23" t="n"/>
      <c r="D55" s="16">
        <f>IF($C55="","",IFERROR(INDEX('Catalogue'!$B$2:$B$101,MATCH($C55,'Catalogue'!$A$2:$A$101,0)),"Code inconnu"))</f>
        <v/>
      </c>
      <c r="E55" s="28">
        <f>IF($C55="","",IFERROR(INDEX('Catalogue'!$C$2:$C$101,MATCH($C55,'Catalogue'!$A$2:$A$101,0)),"Code inconnu"))</f>
        <v/>
      </c>
      <c r="F55" s="24" t="n"/>
      <c r="G55" s="24" t="n"/>
      <c r="H55" s="7">
        <f>IF(OR($B55="",$C55=""),"",MAX(0,$F55-$G55))</f>
        <v/>
      </c>
      <c r="I55" s="35" t="n"/>
      <c r="J55" s="23" t="n"/>
      <c r="K55" s="35" t="n"/>
      <c r="L55" s="21" t="n"/>
      <c r="M55" s="21" t="n"/>
      <c r="N55" s="29">
        <f>IF($F55="","",IFERROR($F55*INDEX('Catalogue'!$H$2:$H$101,MATCH($C55,'Catalogue'!$A$2:$A$101,0)),0))</f>
        <v/>
      </c>
      <c r="O55" s="28">
        <f>IF(OR($B55="",$J55="Annulée",$J55="Livrée",$I55=""),"",IF($I55&lt;'Paramètres'!$B$2,"En retard",IF($I55&lt;='Paramètres'!$B$2+'Paramètres'!$B$4,"Échéance proche","")))</f>
        <v/>
      </c>
      <c r="P55" s="21" t="n"/>
    </row>
    <row r="56">
      <c r="A56" s="23" t="n"/>
      <c r="B56" s="21" t="n"/>
      <c r="C56" s="23" t="n"/>
      <c r="D56" s="15">
        <f>IF($C56="","",IFERROR(INDEX('Catalogue'!$B$2:$B$101,MATCH($C56,'Catalogue'!$A$2:$A$101,0)),"Code inconnu"))</f>
        <v/>
      </c>
      <c r="E56" s="26">
        <f>IF($C56="","",IFERROR(INDEX('Catalogue'!$C$2:$C$101,MATCH($C56,'Catalogue'!$A$2:$A$101,0)),"Code inconnu"))</f>
        <v/>
      </c>
      <c r="F56" s="24" t="n"/>
      <c r="G56" s="24" t="n"/>
      <c r="H56" s="8">
        <f>IF(OR($B56="",$C56=""),"",MAX(0,$F56-$G56))</f>
        <v/>
      </c>
      <c r="I56" s="35" t="n"/>
      <c r="J56" s="23" t="n"/>
      <c r="K56" s="35" t="n"/>
      <c r="L56" s="21" t="n"/>
      <c r="M56" s="21" t="n"/>
      <c r="N56" s="10">
        <f>IF($F56="","",IFERROR($F56*INDEX('Catalogue'!$H$2:$H$101,MATCH($C56,'Catalogue'!$A$2:$A$101,0)),0))</f>
        <v/>
      </c>
      <c r="O56" s="26">
        <f>IF(OR($B56="",$J56="Annulée",$J56="Livrée",$I56=""),"",IF($I56&lt;'Paramètres'!$B$2,"En retard",IF($I56&lt;='Paramètres'!$B$2+'Paramètres'!$B$4,"Échéance proche","")))</f>
        <v/>
      </c>
      <c r="P56" s="21" t="n"/>
    </row>
    <row r="57">
      <c r="A57" s="23" t="n"/>
      <c r="B57" s="21" t="n"/>
      <c r="C57" s="23" t="n"/>
      <c r="D57" s="16">
        <f>IF($C57="","",IFERROR(INDEX('Catalogue'!$B$2:$B$101,MATCH($C57,'Catalogue'!$A$2:$A$101,0)),"Code inconnu"))</f>
        <v/>
      </c>
      <c r="E57" s="28">
        <f>IF($C57="","",IFERROR(INDEX('Catalogue'!$C$2:$C$101,MATCH($C57,'Catalogue'!$A$2:$A$101,0)),"Code inconnu"))</f>
        <v/>
      </c>
      <c r="F57" s="24" t="n"/>
      <c r="G57" s="24" t="n"/>
      <c r="H57" s="7">
        <f>IF(OR($B57="",$C57=""),"",MAX(0,$F57-$G57))</f>
        <v/>
      </c>
      <c r="I57" s="35" t="n"/>
      <c r="J57" s="23" t="n"/>
      <c r="K57" s="35" t="n"/>
      <c r="L57" s="21" t="n"/>
      <c r="M57" s="21" t="n"/>
      <c r="N57" s="29">
        <f>IF($F57="","",IFERROR($F57*INDEX('Catalogue'!$H$2:$H$101,MATCH($C57,'Catalogue'!$A$2:$A$101,0)),0))</f>
        <v/>
      </c>
      <c r="O57" s="28">
        <f>IF(OR($B57="",$J57="Annulée",$J57="Livrée",$I57=""),"",IF($I57&lt;'Paramètres'!$B$2,"En retard",IF($I57&lt;='Paramètres'!$B$2+'Paramètres'!$B$4,"Échéance proche","")))</f>
        <v/>
      </c>
      <c r="P57" s="21" t="n"/>
    </row>
    <row r="58">
      <c r="A58" s="23" t="n"/>
      <c r="B58" s="21" t="n"/>
      <c r="C58" s="23" t="n"/>
      <c r="D58" s="15">
        <f>IF($C58="","",IFERROR(INDEX('Catalogue'!$B$2:$B$101,MATCH($C58,'Catalogue'!$A$2:$A$101,0)),"Code inconnu"))</f>
        <v/>
      </c>
      <c r="E58" s="26">
        <f>IF($C58="","",IFERROR(INDEX('Catalogue'!$C$2:$C$101,MATCH($C58,'Catalogue'!$A$2:$A$101,0)),"Code inconnu"))</f>
        <v/>
      </c>
      <c r="F58" s="24" t="n"/>
      <c r="G58" s="24" t="n"/>
      <c r="H58" s="8">
        <f>IF(OR($B58="",$C58=""),"",MAX(0,$F58-$G58))</f>
        <v/>
      </c>
      <c r="I58" s="35" t="n"/>
      <c r="J58" s="23" t="n"/>
      <c r="K58" s="35" t="n"/>
      <c r="L58" s="21" t="n"/>
      <c r="M58" s="21" t="n"/>
      <c r="N58" s="10">
        <f>IF($F58="","",IFERROR($F58*INDEX('Catalogue'!$H$2:$H$101,MATCH($C58,'Catalogue'!$A$2:$A$101,0)),0))</f>
        <v/>
      </c>
      <c r="O58" s="26">
        <f>IF(OR($B58="",$J58="Annulée",$J58="Livrée",$I58=""),"",IF($I58&lt;'Paramètres'!$B$2,"En retard",IF($I58&lt;='Paramètres'!$B$2+'Paramètres'!$B$4,"Échéance proche","")))</f>
        <v/>
      </c>
      <c r="P58" s="21" t="n"/>
    </row>
    <row r="59">
      <c r="A59" s="23" t="n"/>
      <c r="B59" s="21" t="n"/>
      <c r="C59" s="23" t="n"/>
      <c r="D59" s="16">
        <f>IF($C59="","",IFERROR(INDEX('Catalogue'!$B$2:$B$101,MATCH($C59,'Catalogue'!$A$2:$A$101,0)),"Code inconnu"))</f>
        <v/>
      </c>
      <c r="E59" s="28">
        <f>IF($C59="","",IFERROR(INDEX('Catalogue'!$C$2:$C$101,MATCH($C59,'Catalogue'!$A$2:$A$101,0)),"Code inconnu"))</f>
        <v/>
      </c>
      <c r="F59" s="24" t="n"/>
      <c r="G59" s="24" t="n"/>
      <c r="H59" s="7">
        <f>IF(OR($B59="",$C59=""),"",MAX(0,$F59-$G59))</f>
        <v/>
      </c>
      <c r="I59" s="35" t="n"/>
      <c r="J59" s="23" t="n"/>
      <c r="K59" s="35" t="n"/>
      <c r="L59" s="21" t="n"/>
      <c r="M59" s="21" t="n"/>
      <c r="N59" s="29">
        <f>IF($F59="","",IFERROR($F59*INDEX('Catalogue'!$H$2:$H$101,MATCH($C59,'Catalogue'!$A$2:$A$101,0)),0))</f>
        <v/>
      </c>
      <c r="O59" s="28">
        <f>IF(OR($B59="",$J59="Annulée",$J59="Livrée",$I59=""),"",IF($I59&lt;'Paramètres'!$B$2,"En retard",IF($I59&lt;='Paramètres'!$B$2+'Paramètres'!$B$4,"Échéance proche","")))</f>
        <v/>
      </c>
      <c r="P59" s="21" t="n"/>
    </row>
    <row r="60">
      <c r="A60" s="23" t="n"/>
      <c r="B60" s="21" t="n"/>
      <c r="C60" s="23" t="n"/>
      <c r="D60" s="15">
        <f>IF($C60="","",IFERROR(INDEX('Catalogue'!$B$2:$B$101,MATCH($C60,'Catalogue'!$A$2:$A$101,0)),"Code inconnu"))</f>
        <v/>
      </c>
      <c r="E60" s="26">
        <f>IF($C60="","",IFERROR(INDEX('Catalogue'!$C$2:$C$101,MATCH($C60,'Catalogue'!$A$2:$A$101,0)),"Code inconnu"))</f>
        <v/>
      </c>
      <c r="F60" s="24" t="n"/>
      <c r="G60" s="24" t="n"/>
      <c r="H60" s="8">
        <f>IF(OR($B60="",$C60=""),"",MAX(0,$F60-$G60))</f>
        <v/>
      </c>
      <c r="I60" s="35" t="n"/>
      <c r="J60" s="23" t="n"/>
      <c r="K60" s="35" t="n"/>
      <c r="L60" s="21" t="n"/>
      <c r="M60" s="21" t="n"/>
      <c r="N60" s="10">
        <f>IF($F60="","",IFERROR($F60*INDEX('Catalogue'!$H$2:$H$101,MATCH($C60,'Catalogue'!$A$2:$A$101,0)),0))</f>
        <v/>
      </c>
      <c r="O60" s="26">
        <f>IF(OR($B60="",$J60="Annulée",$J60="Livrée",$I60=""),"",IF($I60&lt;'Paramètres'!$B$2,"En retard",IF($I60&lt;='Paramètres'!$B$2+'Paramètres'!$B$4,"Échéance proche","")))</f>
        <v/>
      </c>
      <c r="P60" s="21" t="n"/>
    </row>
    <row r="61">
      <c r="A61" s="23" t="n"/>
      <c r="B61" s="21" t="n"/>
      <c r="C61" s="23" t="n"/>
      <c r="D61" s="16">
        <f>IF($C61="","",IFERROR(INDEX('Catalogue'!$B$2:$B$101,MATCH($C61,'Catalogue'!$A$2:$A$101,0)),"Code inconnu"))</f>
        <v/>
      </c>
      <c r="E61" s="28">
        <f>IF($C61="","",IFERROR(INDEX('Catalogue'!$C$2:$C$101,MATCH($C61,'Catalogue'!$A$2:$A$101,0)),"Code inconnu"))</f>
        <v/>
      </c>
      <c r="F61" s="24" t="n"/>
      <c r="G61" s="24" t="n"/>
      <c r="H61" s="7">
        <f>IF(OR($B61="",$C61=""),"",MAX(0,$F61-$G61))</f>
        <v/>
      </c>
      <c r="I61" s="35" t="n"/>
      <c r="J61" s="23" t="n"/>
      <c r="K61" s="35" t="n"/>
      <c r="L61" s="21" t="n"/>
      <c r="M61" s="21" t="n"/>
      <c r="N61" s="29">
        <f>IF($F61="","",IFERROR($F61*INDEX('Catalogue'!$H$2:$H$101,MATCH($C61,'Catalogue'!$A$2:$A$101,0)),0))</f>
        <v/>
      </c>
      <c r="O61" s="28">
        <f>IF(OR($B61="",$J61="Annulée",$J61="Livrée",$I61=""),"",IF($I61&lt;'Paramètres'!$B$2,"En retard",IF($I61&lt;='Paramètres'!$B$2+'Paramètres'!$B$4,"Échéance proche","")))</f>
        <v/>
      </c>
      <c r="P61" s="21" t="n"/>
    </row>
    <row r="62">
      <c r="A62" s="23" t="n"/>
      <c r="B62" s="21" t="n"/>
      <c r="C62" s="23" t="n"/>
      <c r="D62" s="15">
        <f>IF($C62="","",IFERROR(INDEX('Catalogue'!$B$2:$B$101,MATCH($C62,'Catalogue'!$A$2:$A$101,0)),"Code inconnu"))</f>
        <v/>
      </c>
      <c r="E62" s="26">
        <f>IF($C62="","",IFERROR(INDEX('Catalogue'!$C$2:$C$101,MATCH($C62,'Catalogue'!$A$2:$A$101,0)),"Code inconnu"))</f>
        <v/>
      </c>
      <c r="F62" s="24" t="n"/>
      <c r="G62" s="24" t="n"/>
      <c r="H62" s="8">
        <f>IF(OR($B62="",$C62=""),"",MAX(0,$F62-$G62))</f>
        <v/>
      </c>
      <c r="I62" s="35" t="n"/>
      <c r="J62" s="23" t="n"/>
      <c r="K62" s="35" t="n"/>
      <c r="L62" s="21" t="n"/>
      <c r="M62" s="21" t="n"/>
      <c r="N62" s="10">
        <f>IF($F62="","",IFERROR($F62*INDEX('Catalogue'!$H$2:$H$101,MATCH($C62,'Catalogue'!$A$2:$A$101,0)),0))</f>
        <v/>
      </c>
      <c r="O62" s="26">
        <f>IF(OR($B62="",$J62="Annulée",$J62="Livrée",$I62=""),"",IF($I62&lt;'Paramètres'!$B$2,"En retard",IF($I62&lt;='Paramètres'!$B$2+'Paramètres'!$B$4,"Échéance proche","")))</f>
        <v/>
      </c>
      <c r="P62" s="21" t="n"/>
    </row>
    <row r="63">
      <c r="A63" s="23" t="n"/>
      <c r="B63" s="21" t="n"/>
      <c r="C63" s="23" t="n"/>
      <c r="D63" s="16">
        <f>IF($C63="","",IFERROR(INDEX('Catalogue'!$B$2:$B$101,MATCH($C63,'Catalogue'!$A$2:$A$101,0)),"Code inconnu"))</f>
        <v/>
      </c>
      <c r="E63" s="28">
        <f>IF($C63="","",IFERROR(INDEX('Catalogue'!$C$2:$C$101,MATCH($C63,'Catalogue'!$A$2:$A$101,0)),"Code inconnu"))</f>
        <v/>
      </c>
      <c r="F63" s="24" t="n"/>
      <c r="G63" s="24" t="n"/>
      <c r="H63" s="7">
        <f>IF(OR($B63="",$C63=""),"",MAX(0,$F63-$G63))</f>
        <v/>
      </c>
      <c r="I63" s="35" t="n"/>
      <c r="J63" s="23" t="n"/>
      <c r="K63" s="35" t="n"/>
      <c r="L63" s="21" t="n"/>
      <c r="M63" s="21" t="n"/>
      <c r="N63" s="29">
        <f>IF($F63="","",IFERROR($F63*INDEX('Catalogue'!$H$2:$H$101,MATCH($C63,'Catalogue'!$A$2:$A$101,0)),0))</f>
        <v/>
      </c>
      <c r="O63" s="28">
        <f>IF(OR($B63="",$J63="Annulée",$J63="Livrée",$I63=""),"",IF($I63&lt;'Paramètres'!$B$2,"En retard",IF($I63&lt;='Paramètres'!$B$2+'Paramètres'!$B$4,"Échéance proche","")))</f>
        <v/>
      </c>
      <c r="P63" s="21" t="n"/>
    </row>
    <row r="64">
      <c r="A64" s="23" t="n"/>
      <c r="B64" s="21" t="n"/>
      <c r="C64" s="23" t="n"/>
      <c r="D64" s="15">
        <f>IF($C64="","",IFERROR(INDEX('Catalogue'!$B$2:$B$101,MATCH($C64,'Catalogue'!$A$2:$A$101,0)),"Code inconnu"))</f>
        <v/>
      </c>
      <c r="E64" s="26">
        <f>IF($C64="","",IFERROR(INDEX('Catalogue'!$C$2:$C$101,MATCH($C64,'Catalogue'!$A$2:$A$101,0)),"Code inconnu"))</f>
        <v/>
      </c>
      <c r="F64" s="24" t="n"/>
      <c r="G64" s="24" t="n"/>
      <c r="H64" s="8">
        <f>IF(OR($B64="",$C64=""),"",MAX(0,$F64-$G64))</f>
        <v/>
      </c>
      <c r="I64" s="35" t="n"/>
      <c r="J64" s="23" t="n"/>
      <c r="K64" s="35" t="n"/>
      <c r="L64" s="21" t="n"/>
      <c r="M64" s="21" t="n"/>
      <c r="N64" s="10">
        <f>IF($F64="","",IFERROR($F64*INDEX('Catalogue'!$H$2:$H$101,MATCH($C64,'Catalogue'!$A$2:$A$101,0)),0))</f>
        <v/>
      </c>
      <c r="O64" s="26">
        <f>IF(OR($B64="",$J64="Annulée",$J64="Livrée",$I64=""),"",IF($I64&lt;'Paramètres'!$B$2,"En retard",IF($I64&lt;='Paramètres'!$B$2+'Paramètres'!$B$4,"Échéance proche","")))</f>
        <v/>
      </c>
      <c r="P64" s="21" t="n"/>
    </row>
    <row r="65">
      <c r="A65" s="23" t="n"/>
      <c r="B65" s="21" t="n"/>
      <c r="C65" s="23" t="n"/>
      <c r="D65" s="16">
        <f>IF($C65="","",IFERROR(INDEX('Catalogue'!$B$2:$B$101,MATCH($C65,'Catalogue'!$A$2:$A$101,0)),"Code inconnu"))</f>
        <v/>
      </c>
      <c r="E65" s="28">
        <f>IF($C65="","",IFERROR(INDEX('Catalogue'!$C$2:$C$101,MATCH($C65,'Catalogue'!$A$2:$A$101,0)),"Code inconnu"))</f>
        <v/>
      </c>
      <c r="F65" s="24" t="n"/>
      <c r="G65" s="24" t="n"/>
      <c r="H65" s="7">
        <f>IF(OR($B65="",$C65=""),"",MAX(0,$F65-$G65))</f>
        <v/>
      </c>
      <c r="I65" s="35" t="n"/>
      <c r="J65" s="23" t="n"/>
      <c r="K65" s="35" t="n"/>
      <c r="L65" s="21" t="n"/>
      <c r="M65" s="21" t="n"/>
      <c r="N65" s="29">
        <f>IF($F65="","",IFERROR($F65*INDEX('Catalogue'!$H$2:$H$101,MATCH($C65,'Catalogue'!$A$2:$A$101,0)),0))</f>
        <v/>
      </c>
      <c r="O65" s="28">
        <f>IF(OR($B65="",$J65="Annulée",$J65="Livrée",$I65=""),"",IF($I65&lt;'Paramètres'!$B$2,"En retard",IF($I65&lt;='Paramètres'!$B$2+'Paramètres'!$B$4,"Échéance proche","")))</f>
        <v/>
      </c>
      <c r="P65" s="21" t="n"/>
    </row>
    <row r="66">
      <c r="A66" s="23" t="n"/>
      <c r="B66" s="21" t="n"/>
      <c r="C66" s="23" t="n"/>
      <c r="D66" s="15">
        <f>IF($C66="","",IFERROR(INDEX('Catalogue'!$B$2:$B$101,MATCH($C66,'Catalogue'!$A$2:$A$101,0)),"Code inconnu"))</f>
        <v/>
      </c>
      <c r="E66" s="26">
        <f>IF($C66="","",IFERROR(INDEX('Catalogue'!$C$2:$C$101,MATCH($C66,'Catalogue'!$A$2:$A$101,0)),"Code inconnu"))</f>
        <v/>
      </c>
      <c r="F66" s="24" t="n"/>
      <c r="G66" s="24" t="n"/>
      <c r="H66" s="8">
        <f>IF(OR($B66="",$C66=""),"",MAX(0,$F66-$G66))</f>
        <v/>
      </c>
      <c r="I66" s="35" t="n"/>
      <c r="J66" s="23" t="n"/>
      <c r="K66" s="35" t="n"/>
      <c r="L66" s="21" t="n"/>
      <c r="M66" s="21" t="n"/>
      <c r="N66" s="10">
        <f>IF($F66="","",IFERROR($F66*INDEX('Catalogue'!$H$2:$H$101,MATCH($C66,'Catalogue'!$A$2:$A$101,0)),0))</f>
        <v/>
      </c>
      <c r="O66" s="26">
        <f>IF(OR($B66="",$J66="Annulée",$J66="Livrée",$I66=""),"",IF($I66&lt;'Paramètres'!$B$2,"En retard",IF($I66&lt;='Paramètres'!$B$2+'Paramètres'!$B$4,"Échéance proche","")))</f>
        <v/>
      </c>
      <c r="P66" s="21" t="n"/>
    </row>
    <row r="67">
      <c r="A67" s="23" t="n"/>
      <c r="B67" s="21" t="n"/>
      <c r="C67" s="23" t="n"/>
      <c r="D67" s="16">
        <f>IF($C67="","",IFERROR(INDEX('Catalogue'!$B$2:$B$101,MATCH($C67,'Catalogue'!$A$2:$A$101,0)),"Code inconnu"))</f>
        <v/>
      </c>
      <c r="E67" s="28">
        <f>IF($C67="","",IFERROR(INDEX('Catalogue'!$C$2:$C$101,MATCH($C67,'Catalogue'!$A$2:$A$101,0)),"Code inconnu"))</f>
        <v/>
      </c>
      <c r="F67" s="24" t="n"/>
      <c r="G67" s="24" t="n"/>
      <c r="H67" s="7">
        <f>IF(OR($B67="",$C67=""),"",MAX(0,$F67-$G67))</f>
        <v/>
      </c>
      <c r="I67" s="35" t="n"/>
      <c r="J67" s="23" t="n"/>
      <c r="K67" s="35" t="n"/>
      <c r="L67" s="21" t="n"/>
      <c r="M67" s="21" t="n"/>
      <c r="N67" s="29">
        <f>IF($F67="","",IFERROR($F67*INDEX('Catalogue'!$H$2:$H$101,MATCH($C67,'Catalogue'!$A$2:$A$101,0)),0))</f>
        <v/>
      </c>
      <c r="O67" s="28">
        <f>IF(OR($B67="",$J67="Annulée",$J67="Livrée",$I67=""),"",IF($I67&lt;'Paramètres'!$B$2,"En retard",IF($I67&lt;='Paramètres'!$B$2+'Paramètres'!$B$4,"Échéance proche","")))</f>
        <v/>
      </c>
      <c r="P67" s="21" t="n"/>
    </row>
    <row r="68">
      <c r="A68" s="23" t="n"/>
      <c r="B68" s="21" t="n"/>
      <c r="C68" s="23" t="n"/>
      <c r="D68" s="15">
        <f>IF($C68="","",IFERROR(INDEX('Catalogue'!$B$2:$B$101,MATCH($C68,'Catalogue'!$A$2:$A$101,0)),"Code inconnu"))</f>
        <v/>
      </c>
      <c r="E68" s="26">
        <f>IF($C68="","",IFERROR(INDEX('Catalogue'!$C$2:$C$101,MATCH($C68,'Catalogue'!$A$2:$A$101,0)),"Code inconnu"))</f>
        <v/>
      </c>
      <c r="F68" s="24" t="n"/>
      <c r="G68" s="24" t="n"/>
      <c r="H68" s="8">
        <f>IF(OR($B68="",$C68=""),"",MAX(0,$F68-$G68))</f>
        <v/>
      </c>
      <c r="I68" s="35" t="n"/>
      <c r="J68" s="23" t="n"/>
      <c r="K68" s="35" t="n"/>
      <c r="L68" s="21" t="n"/>
      <c r="M68" s="21" t="n"/>
      <c r="N68" s="10">
        <f>IF($F68="","",IFERROR($F68*INDEX('Catalogue'!$H$2:$H$101,MATCH($C68,'Catalogue'!$A$2:$A$101,0)),0))</f>
        <v/>
      </c>
      <c r="O68" s="26">
        <f>IF(OR($B68="",$J68="Annulée",$J68="Livrée",$I68=""),"",IF($I68&lt;'Paramètres'!$B$2,"En retard",IF($I68&lt;='Paramètres'!$B$2+'Paramètres'!$B$4,"Échéance proche","")))</f>
        <v/>
      </c>
      <c r="P68" s="21" t="n"/>
    </row>
    <row r="69">
      <c r="A69" s="23" t="n"/>
      <c r="B69" s="21" t="n"/>
      <c r="C69" s="23" t="n"/>
      <c r="D69" s="16">
        <f>IF($C69="","",IFERROR(INDEX('Catalogue'!$B$2:$B$101,MATCH($C69,'Catalogue'!$A$2:$A$101,0)),"Code inconnu"))</f>
        <v/>
      </c>
      <c r="E69" s="28">
        <f>IF($C69="","",IFERROR(INDEX('Catalogue'!$C$2:$C$101,MATCH($C69,'Catalogue'!$A$2:$A$101,0)),"Code inconnu"))</f>
        <v/>
      </c>
      <c r="F69" s="24" t="n"/>
      <c r="G69" s="24" t="n"/>
      <c r="H69" s="7">
        <f>IF(OR($B69="",$C69=""),"",MAX(0,$F69-$G69))</f>
        <v/>
      </c>
      <c r="I69" s="35" t="n"/>
      <c r="J69" s="23" t="n"/>
      <c r="K69" s="35" t="n"/>
      <c r="L69" s="21" t="n"/>
      <c r="M69" s="21" t="n"/>
      <c r="N69" s="29">
        <f>IF($F69="","",IFERROR($F69*INDEX('Catalogue'!$H$2:$H$101,MATCH($C69,'Catalogue'!$A$2:$A$101,0)),0))</f>
        <v/>
      </c>
      <c r="O69" s="28">
        <f>IF(OR($B69="",$J69="Annulée",$J69="Livrée",$I69=""),"",IF($I69&lt;'Paramètres'!$B$2,"En retard",IF($I69&lt;='Paramètres'!$B$2+'Paramètres'!$B$4,"Échéance proche","")))</f>
        <v/>
      </c>
      <c r="P69" s="21" t="n"/>
    </row>
    <row r="70">
      <c r="A70" s="23" t="n"/>
      <c r="B70" s="21" t="n"/>
      <c r="C70" s="23" t="n"/>
      <c r="D70" s="15">
        <f>IF($C70="","",IFERROR(INDEX('Catalogue'!$B$2:$B$101,MATCH($C70,'Catalogue'!$A$2:$A$101,0)),"Code inconnu"))</f>
        <v/>
      </c>
      <c r="E70" s="26">
        <f>IF($C70="","",IFERROR(INDEX('Catalogue'!$C$2:$C$101,MATCH($C70,'Catalogue'!$A$2:$A$101,0)),"Code inconnu"))</f>
        <v/>
      </c>
      <c r="F70" s="24" t="n"/>
      <c r="G70" s="24" t="n"/>
      <c r="H70" s="8">
        <f>IF(OR($B70="",$C70=""),"",MAX(0,$F70-$G70))</f>
        <v/>
      </c>
      <c r="I70" s="35" t="n"/>
      <c r="J70" s="23" t="n"/>
      <c r="K70" s="35" t="n"/>
      <c r="L70" s="21" t="n"/>
      <c r="M70" s="21" t="n"/>
      <c r="N70" s="10">
        <f>IF($F70="","",IFERROR($F70*INDEX('Catalogue'!$H$2:$H$101,MATCH($C70,'Catalogue'!$A$2:$A$101,0)),0))</f>
        <v/>
      </c>
      <c r="O70" s="26">
        <f>IF(OR($B70="",$J70="Annulée",$J70="Livrée",$I70=""),"",IF($I70&lt;'Paramètres'!$B$2,"En retard",IF($I70&lt;='Paramètres'!$B$2+'Paramètres'!$B$4,"Échéance proche","")))</f>
        <v/>
      </c>
      <c r="P70" s="21" t="n"/>
    </row>
    <row r="71">
      <c r="A71" s="23" t="n"/>
      <c r="B71" s="21" t="n"/>
      <c r="C71" s="23" t="n"/>
      <c r="D71" s="16">
        <f>IF($C71="","",IFERROR(INDEX('Catalogue'!$B$2:$B$101,MATCH($C71,'Catalogue'!$A$2:$A$101,0)),"Code inconnu"))</f>
        <v/>
      </c>
      <c r="E71" s="28">
        <f>IF($C71="","",IFERROR(INDEX('Catalogue'!$C$2:$C$101,MATCH($C71,'Catalogue'!$A$2:$A$101,0)),"Code inconnu"))</f>
        <v/>
      </c>
      <c r="F71" s="24" t="n"/>
      <c r="G71" s="24" t="n"/>
      <c r="H71" s="7">
        <f>IF(OR($B71="",$C71=""),"",MAX(0,$F71-$G71))</f>
        <v/>
      </c>
      <c r="I71" s="35" t="n"/>
      <c r="J71" s="23" t="n"/>
      <c r="K71" s="35" t="n"/>
      <c r="L71" s="21" t="n"/>
      <c r="M71" s="21" t="n"/>
      <c r="N71" s="29">
        <f>IF($F71="","",IFERROR($F71*INDEX('Catalogue'!$H$2:$H$101,MATCH($C71,'Catalogue'!$A$2:$A$101,0)),0))</f>
        <v/>
      </c>
      <c r="O71" s="28">
        <f>IF(OR($B71="",$J71="Annulée",$J71="Livrée",$I71=""),"",IF($I71&lt;'Paramètres'!$B$2,"En retard",IF($I71&lt;='Paramètres'!$B$2+'Paramètres'!$B$4,"Échéance proche","")))</f>
        <v/>
      </c>
      <c r="P71" s="21" t="n"/>
    </row>
    <row r="72">
      <c r="A72" s="23" t="n"/>
      <c r="B72" s="21" t="n"/>
      <c r="C72" s="23" t="n"/>
      <c r="D72" s="15">
        <f>IF($C72="","",IFERROR(INDEX('Catalogue'!$B$2:$B$101,MATCH($C72,'Catalogue'!$A$2:$A$101,0)),"Code inconnu"))</f>
        <v/>
      </c>
      <c r="E72" s="26">
        <f>IF($C72="","",IFERROR(INDEX('Catalogue'!$C$2:$C$101,MATCH($C72,'Catalogue'!$A$2:$A$101,0)),"Code inconnu"))</f>
        <v/>
      </c>
      <c r="F72" s="24" t="n"/>
      <c r="G72" s="24" t="n"/>
      <c r="H72" s="8">
        <f>IF(OR($B72="",$C72=""),"",MAX(0,$F72-$G72))</f>
        <v/>
      </c>
      <c r="I72" s="35" t="n"/>
      <c r="J72" s="23" t="n"/>
      <c r="K72" s="35" t="n"/>
      <c r="L72" s="21" t="n"/>
      <c r="M72" s="21" t="n"/>
      <c r="N72" s="10">
        <f>IF($F72="","",IFERROR($F72*INDEX('Catalogue'!$H$2:$H$101,MATCH($C72,'Catalogue'!$A$2:$A$101,0)),0))</f>
        <v/>
      </c>
      <c r="O72" s="26">
        <f>IF(OR($B72="",$J72="Annulée",$J72="Livrée",$I72=""),"",IF($I72&lt;'Paramètres'!$B$2,"En retard",IF($I72&lt;='Paramètres'!$B$2+'Paramètres'!$B$4,"Échéance proche","")))</f>
        <v/>
      </c>
      <c r="P72" s="21" t="n"/>
    </row>
    <row r="73">
      <c r="A73" s="23" t="n"/>
      <c r="B73" s="21" t="n"/>
      <c r="C73" s="23" t="n"/>
      <c r="D73" s="16">
        <f>IF($C73="","",IFERROR(INDEX('Catalogue'!$B$2:$B$101,MATCH($C73,'Catalogue'!$A$2:$A$101,0)),"Code inconnu"))</f>
        <v/>
      </c>
      <c r="E73" s="28">
        <f>IF($C73="","",IFERROR(INDEX('Catalogue'!$C$2:$C$101,MATCH($C73,'Catalogue'!$A$2:$A$101,0)),"Code inconnu"))</f>
        <v/>
      </c>
      <c r="F73" s="24" t="n"/>
      <c r="G73" s="24" t="n"/>
      <c r="H73" s="7">
        <f>IF(OR($B73="",$C73=""),"",MAX(0,$F73-$G73))</f>
        <v/>
      </c>
      <c r="I73" s="35" t="n"/>
      <c r="J73" s="23" t="n"/>
      <c r="K73" s="35" t="n"/>
      <c r="L73" s="21" t="n"/>
      <c r="M73" s="21" t="n"/>
      <c r="N73" s="29">
        <f>IF($F73="","",IFERROR($F73*INDEX('Catalogue'!$H$2:$H$101,MATCH($C73,'Catalogue'!$A$2:$A$101,0)),0))</f>
        <v/>
      </c>
      <c r="O73" s="28">
        <f>IF(OR($B73="",$J73="Annulée",$J73="Livrée",$I73=""),"",IF($I73&lt;'Paramètres'!$B$2,"En retard",IF($I73&lt;='Paramètres'!$B$2+'Paramètres'!$B$4,"Échéance proche","")))</f>
        <v/>
      </c>
      <c r="P73" s="21" t="n"/>
    </row>
    <row r="74">
      <c r="A74" s="23" t="n"/>
      <c r="B74" s="21" t="n"/>
      <c r="C74" s="23" t="n"/>
      <c r="D74" s="15">
        <f>IF($C74="","",IFERROR(INDEX('Catalogue'!$B$2:$B$101,MATCH($C74,'Catalogue'!$A$2:$A$101,0)),"Code inconnu"))</f>
        <v/>
      </c>
      <c r="E74" s="26">
        <f>IF($C74="","",IFERROR(INDEX('Catalogue'!$C$2:$C$101,MATCH($C74,'Catalogue'!$A$2:$A$101,0)),"Code inconnu"))</f>
        <v/>
      </c>
      <c r="F74" s="24" t="n"/>
      <c r="G74" s="24" t="n"/>
      <c r="H74" s="8">
        <f>IF(OR($B74="",$C74=""),"",MAX(0,$F74-$G74))</f>
        <v/>
      </c>
      <c r="I74" s="35" t="n"/>
      <c r="J74" s="23" t="n"/>
      <c r="K74" s="35" t="n"/>
      <c r="L74" s="21" t="n"/>
      <c r="M74" s="21" t="n"/>
      <c r="N74" s="10">
        <f>IF($F74="","",IFERROR($F74*INDEX('Catalogue'!$H$2:$H$101,MATCH($C74,'Catalogue'!$A$2:$A$101,0)),0))</f>
        <v/>
      </c>
      <c r="O74" s="26">
        <f>IF(OR($B74="",$J74="Annulée",$J74="Livrée",$I74=""),"",IF($I74&lt;'Paramètres'!$B$2,"En retard",IF($I74&lt;='Paramètres'!$B$2+'Paramètres'!$B$4,"Échéance proche","")))</f>
        <v/>
      </c>
      <c r="P74" s="21" t="n"/>
    </row>
    <row r="75">
      <c r="A75" s="23" t="n"/>
      <c r="B75" s="21" t="n"/>
      <c r="C75" s="23" t="n"/>
      <c r="D75" s="16">
        <f>IF($C75="","",IFERROR(INDEX('Catalogue'!$B$2:$B$101,MATCH($C75,'Catalogue'!$A$2:$A$101,0)),"Code inconnu"))</f>
        <v/>
      </c>
      <c r="E75" s="28">
        <f>IF($C75="","",IFERROR(INDEX('Catalogue'!$C$2:$C$101,MATCH($C75,'Catalogue'!$A$2:$A$101,0)),"Code inconnu"))</f>
        <v/>
      </c>
      <c r="F75" s="24" t="n"/>
      <c r="G75" s="24" t="n"/>
      <c r="H75" s="7">
        <f>IF(OR($B75="",$C75=""),"",MAX(0,$F75-$G75))</f>
        <v/>
      </c>
      <c r="I75" s="35" t="n"/>
      <c r="J75" s="23" t="n"/>
      <c r="K75" s="35" t="n"/>
      <c r="L75" s="21" t="n"/>
      <c r="M75" s="21" t="n"/>
      <c r="N75" s="29">
        <f>IF($F75="","",IFERROR($F75*INDEX('Catalogue'!$H$2:$H$101,MATCH($C75,'Catalogue'!$A$2:$A$101,0)),0))</f>
        <v/>
      </c>
      <c r="O75" s="28">
        <f>IF(OR($B75="",$J75="Annulée",$J75="Livrée",$I75=""),"",IF($I75&lt;'Paramètres'!$B$2,"En retard",IF($I75&lt;='Paramètres'!$B$2+'Paramètres'!$B$4,"Échéance proche","")))</f>
        <v/>
      </c>
      <c r="P75" s="21" t="n"/>
    </row>
    <row r="76">
      <c r="A76" s="23" t="n"/>
      <c r="B76" s="21" t="n"/>
      <c r="C76" s="23" t="n"/>
      <c r="D76" s="15">
        <f>IF($C76="","",IFERROR(INDEX('Catalogue'!$B$2:$B$101,MATCH($C76,'Catalogue'!$A$2:$A$101,0)),"Code inconnu"))</f>
        <v/>
      </c>
      <c r="E76" s="26">
        <f>IF($C76="","",IFERROR(INDEX('Catalogue'!$C$2:$C$101,MATCH($C76,'Catalogue'!$A$2:$A$101,0)),"Code inconnu"))</f>
        <v/>
      </c>
      <c r="F76" s="24" t="n"/>
      <c r="G76" s="24" t="n"/>
      <c r="H76" s="8">
        <f>IF(OR($B76="",$C76=""),"",MAX(0,$F76-$G76))</f>
        <v/>
      </c>
      <c r="I76" s="35" t="n"/>
      <c r="J76" s="23" t="n"/>
      <c r="K76" s="35" t="n"/>
      <c r="L76" s="21" t="n"/>
      <c r="M76" s="21" t="n"/>
      <c r="N76" s="10">
        <f>IF($F76="","",IFERROR($F76*INDEX('Catalogue'!$H$2:$H$101,MATCH($C76,'Catalogue'!$A$2:$A$101,0)),0))</f>
        <v/>
      </c>
      <c r="O76" s="26">
        <f>IF(OR($B76="",$J76="Annulée",$J76="Livrée",$I76=""),"",IF($I76&lt;'Paramètres'!$B$2,"En retard",IF($I76&lt;='Paramètres'!$B$2+'Paramètres'!$B$4,"Échéance proche","")))</f>
        <v/>
      </c>
      <c r="P76" s="21" t="n"/>
    </row>
    <row r="77">
      <c r="A77" s="23" t="n"/>
      <c r="B77" s="21" t="n"/>
      <c r="C77" s="23" t="n"/>
      <c r="D77" s="16">
        <f>IF($C77="","",IFERROR(INDEX('Catalogue'!$B$2:$B$101,MATCH($C77,'Catalogue'!$A$2:$A$101,0)),"Code inconnu"))</f>
        <v/>
      </c>
      <c r="E77" s="28">
        <f>IF($C77="","",IFERROR(INDEX('Catalogue'!$C$2:$C$101,MATCH($C77,'Catalogue'!$A$2:$A$101,0)),"Code inconnu"))</f>
        <v/>
      </c>
      <c r="F77" s="24" t="n"/>
      <c r="G77" s="24" t="n"/>
      <c r="H77" s="7">
        <f>IF(OR($B77="",$C77=""),"",MAX(0,$F77-$G77))</f>
        <v/>
      </c>
      <c r="I77" s="35" t="n"/>
      <c r="J77" s="23" t="n"/>
      <c r="K77" s="35" t="n"/>
      <c r="L77" s="21" t="n"/>
      <c r="M77" s="21" t="n"/>
      <c r="N77" s="29">
        <f>IF($F77="","",IFERROR($F77*INDEX('Catalogue'!$H$2:$H$101,MATCH($C77,'Catalogue'!$A$2:$A$101,0)),0))</f>
        <v/>
      </c>
      <c r="O77" s="28">
        <f>IF(OR($B77="",$J77="Annulée",$J77="Livrée",$I77=""),"",IF($I77&lt;'Paramètres'!$B$2,"En retard",IF($I77&lt;='Paramètres'!$B$2+'Paramètres'!$B$4,"Échéance proche","")))</f>
        <v/>
      </c>
      <c r="P77" s="21" t="n"/>
    </row>
    <row r="78">
      <c r="A78" s="23" t="n"/>
      <c r="B78" s="21" t="n"/>
      <c r="C78" s="23" t="n"/>
      <c r="D78" s="15">
        <f>IF($C78="","",IFERROR(INDEX('Catalogue'!$B$2:$B$101,MATCH($C78,'Catalogue'!$A$2:$A$101,0)),"Code inconnu"))</f>
        <v/>
      </c>
      <c r="E78" s="26">
        <f>IF($C78="","",IFERROR(INDEX('Catalogue'!$C$2:$C$101,MATCH($C78,'Catalogue'!$A$2:$A$101,0)),"Code inconnu"))</f>
        <v/>
      </c>
      <c r="F78" s="24" t="n"/>
      <c r="G78" s="24" t="n"/>
      <c r="H78" s="8">
        <f>IF(OR($B78="",$C78=""),"",MAX(0,$F78-$G78))</f>
        <v/>
      </c>
      <c r="I78" s="35" t="n"/>
      <c r="J78" s="23" t="n"/>
      <c r="K78" s="35" t="n"/>
      <c r="L78" s="21" t="n"/>
      <c r="M78" s="21" t="n"/>
      <c r="N78" s="10">
        <f>IF($F78="","",IFERROR($F78*INDEX('Catalogue'!$H$2:$H$101,MATCH($C78,'Catalogue'!$A$2:$A$101,0)),0))</f>
        <v/>
      </c>
      <c r="O78" s="26">
        <f>IF(OR($B78="",$J78="Annulée",$J78="Livrée",$I78=""),"",IF($I78&lt;'Paramètres'!$B$2,"En retard",IF($I78&lt;='Paramètres'!$B$2+'Paramètres'!$B$4,"Échéance proche","")))</f>
        <v/>
      </c>
      <c r="P78" s="21" t="n"/>
    </row>
    <row r="79">
      <c r="A79" s="23" t="n"/>
      <c r="B79" s="21" t="n"/>
      <c r="C79" s="23" t="n"/>
      <c r="D79" s="16">
        <f>IF($C79="","",IFERROR(INDEX('Catalogue'!$B$2:$B$101,MATCH($C79,'Catalogue'!$A$2:$A$101,0)),"Code inconnu"))</f>
        <v/>
      </c>
      <c r="E79" s="28">
        <f>IF($C79="","",IFERROR(INDEX('Catalogue'!$C$2:$C$101,MATCH($C79,'Catalogue'!$A$2:$A$101,0)),"Code inconnu"))</f>
        <v/>
      </c>
      <c r="F79" s="24" t="n"/>
      <c r="G79" s="24" t="n"/>
      <c r="H79" s="7">
        <f>IF(OR($B79="",$C79=""),"",MAX(0,$F79-$G79))</f>
        <v/>
      </c>
      <c r="I79" s="35" t="n"/>
      <c r="J79" s="23" t="n"/>
      <c r="K79" s="35" t="n"/>
      <c r="L79" s="21" t="n"/>
      <c r="M79" s="21" t="n"/>
      <c r="N79" s="29">
        <f>IF($F79="","",IFERROR($F79*INDEX('Catalogue'!$H$2:$H$101,MATCH($C79,'Catalogue'!$A$2:$A$101,0)),0))</f>
        <v/>
      </c>
      <c r="O79" s="28">
        <f>IF(OR($B79="",$J79="Annulée",$J79="Livrée",$I79=""),"",IF($I79&lt;'Paramètres'!$B$2,"En retard",IF($I79&lt;='Paramètres'!$B$2+'Paramètres'!$B$4,"Échéance proche","")))</f>
        <v/>
      </c>
      <c r="P79" s="21" t="n"/>
    </row>
    <row r="80">
      <c r="A80" s="23" t="n"/>
      <c r="B80" s="21" t="n"/>
      <c r="C80" s="23" t="n"/>
      <c r="D80" s="15">
        <f>IF($C80="","",IFERROR(INDEX('Catalogue'!$B$2:$B$101,MATCH($C80,'Catalogue'!$A$2:$A$101,0)),"Code inconnu"))</f>
        <v/>
      </c>
      <c r="E80" s="26">
        <f>IF($C80="","",IFERROR(INDEX('Catalogue'!$C$2:$C$101,MATCH($C80,'Catalogue'!$A$2:$A$101,0)),"Code inconnu"))</f>
        <v/>
      </c>
      <c r="F80" s="24" t="n"/>
      <c r="G80" s="24" t="n"/>
      <c r="H80" s="8">
        <f>IF(OR($B80="",$C80=""),"",MAX(0,$F80-$G80))</f>
        <v/>
      </c>
      <c r="I80" s="35" t="n"/>
      <c r="J80" s="23" t="n"/>
      <c r="K80" s="35" t="n"/>
      <c r="L80" s="21" t="n"/>
      <c r="M80" s="21" t="n"/>
      <c r="N80" s="10">
        <f>IF($F80="","",IFERROR($F80*INDEX('Catalogue'!$H$2:$H$101,MATCH($C80,'Catalogue'!$A$2:$A$101,0)),0))</f>
        <v/>
      </c>
      <c r="O80" s="26">
        <f>IF(OR($B80="",$J80="Annulée",$J80="Livrée",$I80=""),"",IF($I80&lt;'Paramètres'!$B$2,"En retard",IF($I80&lt;='Paramètres'!$B$2+'Paramètres'!$B$4,"Échéance proche","")))</f>
        <v/>
      </c>
      <c r="P80" s="21" t="n"/>
    </row>
    <row r="81">
      <c r="A81" s="23" t="n"/>
      <c r="B81" s="21" t="n"/>
      <c r="C81" s="23" t="n"/>
      <c r="D81" s="16">
        <f>IF($C81="","",IFERROR(INDEX('Catalogue'!$B$2:$B$101,MATCH($C81,'Catalogue'!$A$2:$A$101,0)),"Code inconnu"))</f>
        <v/>
      </c>
      <c r="E81" s="28">
        <f>IF($C81="","",IFERROR(INDEX('Catalogue'!$C$2:$C$101,MATCH($C81,'Catalogue'!$A$2:$A$101,0)),"Code inconnu"))</f>
        <v/>
      </c>
      <c r="F81" s="24" t="n"/>
      <c r="G81" s="24" t="n"/>
      <c r="H81" s="7">
        <f>IF(OR($B81="",$C81=""),"",MAX(0,$F81-$G81))</f>
        <v/>
      </c>
      <c r="I81" s="35" t="n"/>
      <c r="J81" s="23" t="n"/>
      <c r="K81" s="35" t="n"/>
      <c r="L81" s="21" t="n"/>
      <c r="M81" s="21" t="n"/>
      <c r="N81" s="29">
        <f>IF($F81="","",IFERROR($F81*INDEX('Catalogue'!$H$2:$H$101,MATCH($C81,'Catalogue'!$A$2:$A$101,0)),0))</f>
        <v/>
      </c>
      <c r="O81" s="28">
        <f>IF(OR($B81="",$J81="Annulée",$J81="Livrée",$I81=""),"",IF($I81&lt;'Paramètres'!$B$2,"En retard",IF($I81&lt;='Paramètres'!$B$2+'Paramètres'!$B$4,"Échéance proche","")))</f>
        <v/>
      </c>
      <c r="P81" s="21" t="n"/>
    </row>
    <row r="82">
      <c r="A82" s="23" t="n"/>
      <c r="B82" s="21" t="n"/>
      <c r="C82" s="23" t="n"/>
      <c r="D82" s="15">
        <f>IF($C82="","",IFERROR(INDEX('Catalogue'!$B$2:$B$101,MATCH($C82,'Catalogue'!$A$2:$A$101,0)),"Code inconnu"))</f>
        <v/>
      </c>
      <c r="E82" s="26">
        <f>IF($C82="","",IFERROR(INDEX('Catalogue'!$C$2:$C$101,MATCH($C82,'Catalogue'!$A$2:$A$101,0)),"Code inconnu"))</f>
        <v/>
      </c>
      <c r="F82" s="24" t="n"/>
      <c r="G82" s="24" t="n"/>
      <c r="H82" s="8">
        <f>IF(OR($B82="",$C82=""),"",MAX(0,$F82-$G82))</f>
        <v/>
      </c>
      <c r="I82" s="35" t="n"/>
      <c r="J82" s="23" t="n"/>
      <c r="K82" s="35" t="n"/>
      <c r="L82" s="21" t="n"/>
      <c r="M82" s="21" t="n"/>
      <c r="N82" s="10">
        <f>IF($F82="","",IFERROR($F82*INDEX('Catalogue'!$H$2:$H$101,MATCH($C82,'Catalogue'!$A$2:$A$101,0)),0))</f>
        <v/>
      </c>
      <c r="O82" s="26">
        <f>IF(OR($B82="",$J82="Annulée",$J82="Livrée",$I82=""),"",IF($I82&lt;'Paramètres'!$B$2,"En retard",IF($I82&lt;='Paramètres'!$B$2+'Paramètres'!$B$4,"Échéance proche","")))</f>
        <v/>
      </c>
      <c r="P82" s="21" t="n"/>
    </row>
    <row r="83">
      <c r="A83" s="23" t="n"/>
      <c r="B83" s="21" t="n"/>
      <c r="C83" s="23" t="n"/>
      <c r="D83" s="16">
        <f>IF($C83="","",IFERROR(INDEX('Catalogue'!$B$2:$B$101,MATCH($C83,'Catalogue'!$A$2:$A$101,0)),"Code inconnu"))</f>
        <v/>
      </c>
      <c r="E83" s="28">
        <f>IF($C83="","",IFERROR(INDEX('Catalogue'!$C$2:$C$101,MATCH($C83,'Catalogue'!$A$2:$A$101,0)),"Code inconnu"))</f>
        <v/>
      </c>
      <c r="F83" s="24" t="n"/>
      <c r="G83" s="24" t="n"/>
      <c r="H83" s="7">
        <f>IF(OR($B83="",$C83=""),"",MAX(0,$F83-$G83))</f>
        <v/>
      </c>
      <c r="I83" s="35" t="n"/>
      <c r="J83" s="23" t="n"/>
      <c r="K83" s="35" t="n"/>
      <c r="L83" s="21" t="n"/>
      <c r="M83" s="21" t="n"/>
      <c r="N83" s="29">
        <f>IF($F83="","",IFERROR($F83*INDEX('Catalogue'!$H$2:$H$101,MATCH($C83,'Catalogue'!$A$2:$A$101,0)),0))</f>
        <v/>
      </c>
      <c r="O83" s="28">
        <f>IF(OR($B83="",$J83="Annulée",$J83="Livrée",$I83=""),"",IF($I83&lt;'Paramètres'!$B$2,"En retard",IF($I83&lt;='Paramètres'!$B$2+'Paramètres'!$B$4,"Échéance proche","")))</f>
        <v/>
      </c>
      <c r="P83" s="21" t="n"/>
    </row>
    <row r="84">
      <c r="A84" s="23" t="n"/>
      <c r="B84" s="21" t="n"/>
      <c r="C84" s="23" t="n"/>
      <c r="D84" s="15">
        <f>IF($C84="","",IFERROR(INDEX('Catalogue'!$B$2:$B$101,MATCH($C84,'Catalogue'!$A$2:$A$101,0)),"Code inconnu"))</f>
        <v/>
      </c>
      <c r="E84" s="26">
        <f>IF($C84="","",IFERROR(INDEX('Catalogue'!$C$2:$C$101,MATCH($C84,'Catalogue'!$A$2:$A$101,0)),"Code inconnu"))</f>
        <v/>
      </c>
      <c r="F84" s="24" t="n"/>
      <c r="G84" s="24" t="n"/>
      <c r="H84" s="8">
        <f>IF(OR($B84="",$C84=""),"",MAX(0,$F84-$G84))</f>
        <v/>
      </c>
      <c r="I84" s="35" t="n"/>
      <c r="J84" s="23" t="n"/>
      <c r="K84" s="35" t="n"/>
      <c r="L84" s="21" t="n"/>
      <c r="M84" s="21" t="n"/>
      <c r="N84" s="10">
        <f>IF($F84="","",IFERROR($F84*INDEX('Catalogue'!$H$2:$H$101,MATCH($C84,'Catalogue'!$A$2:$A$101,0)),0))</f>
        <v/>
      </c>
      <c r="O84" s="26">
        <f>IF(OR($B84="",$J84="Annulée",$J84="Livrée",$I84=""),"",IF($I84&lt;'Paramètres'!$B$2,"En retard",IF($I84&lt;='Paramètres'!$B$2+'Paramètres'!$B$4,"Échéance proche","")))</f>
        <v/>
      </c>
      <c r="P84" s="21" t="n"/>
    </row>
    <row r="85">
      <c r="A85" s="23" t="n"/>
      <c r="B85" s="21" t="n"/>
      <c r="C85" s="23" t="n"/>
      <c r="D85" s="16">
        <f>IF($C85="","",IFERROR(INDEX('Catalogue'!$B$2:$B$101,MATCH($C85,'Catalogue'!$A$2:$A$101,0)),"Code inconnu"))</f>
        <v/>
      </c>
      <c r="E85" s="28">
        <f>IF($C85="","",IFERROR(INDEX('Catalogue'!$C$2:$C$101,MATCH($C85,'Catalogue'!$A$2:$A$101,0)),"Code inconnu"))</f>
        <v/>
      </c>
      <c r="F85" s="24" t="n"/>
      <c r="G85" s="24" t="n"/>
      <c r="H85" s="7">
        <f>IF(OR($B85="",$C85=""),"",MAX(0,$F85-$G85))</f>
        <v/>
      </c>
      <c r="I85" s="35" t="n"/>
      <c r="J85" s="23" t="n"/>
      <c r="K85" s="35" t="n"/>
      <c r="L85" s="21" t="n"/>
      <c r="M85" s="21" t="n"/>
      <c r="N85" s="29">
        <f>IF($F85="","",IFERROR($F85*INDEX('Catalogue'!$H$2:$H$101,MATCH($C85,'Catalogue'!$A$2:$A$101,0)),0))</f>
        <v/>
      </c>
      <c r="O85" s="28">
        <f>IF(OR($B85="",$J85="Annulée",$J85="Livrée",$I85=""),"",IF($I85&lt;'Paramètres'!$B$2,"En retard",IF($I85&lt;='Paramètres'!$B$2+'Paramètres'!$B$4,"Échéance proche","")))</f>
        <v/>
      </c>
      <c r="P85" s="21" t="n"/>
    </row>
    <row r="86">
      <c r="A86" s="23" t="n"/>
      <c r="B86" s="21" t="n"/>
      <c r="C86" s="23" t="n"/>
      <c r="D86" s="15">
        <f>IF($C86="","",IFERROR(INDEX('Catalogue'!$B$2:$B$101,MATCH($C86,'Catalogue'!$A$2:$A$101,0)),"Code inconnu"))</f>
        <v/>
      </c>
      <c r="E86" s="26">
        <f>IF($C86="","",IFERROR(INDEX('Catalogue'!$C$2:$C$101,MATCH($C86,'Catalogue'!$A$2:$A$101,0)),"Code inconnu"))</f>
        <v/>
      </c>
      <c r="F86" s="24" t="n"/>
      <c r="G86" s="24" t="n"/>
      <c r="H86" s="8">
        <f>IF(OR($B86="",$C86=""),"",MAX(0,$F86-$G86))</f>
        <v/>
      </c>
      <c r="I86" s="35" t="n"/>
      <c r="J86" s="23" t="n"/>
      <c r="K86" s="35" t="n"/>
      <c r="L86" s="21" t="n"/>
      <c r="M86" s="21" t="n"/>
      <c r="N86" s="10">
        <f>IF($F86="","",IFERROR($F86*INDEX('Catalogue'!$H$2:$H$101,MATCH($C86,'Catalogue'!$A$2:$A$101,0)),0))</f>
        <v/>
      </c>
      <c r="O86" s="26">
        <f>IF(OR($B86="",$J86="Annulée",$J86="Livrée",$I86=""),"",IF($I86&lt;'Paramètres'!$B$2,"En retard",IF($I86&lt;='Paramètres'!$B$2+'Paramètres'!$B$4,"Échéance proche","")))</f>
        <v/>
      </c>
      <c r="P86" s="21" t="n"/>
    </row>
    <row r="87">
      <c r="A87" s="23" t="n"/>
      <c r="B87" s="21" t="n"/>
      <c r="C87" s="23" t="n"/>
      <c r="D87" s="16">
        <f>IF($C87="","",IFERROR(INDEX('Catalogue'!$B$2:$B$101,MATCH($C87,'Catalogue'!$A$2:$A$101,0)),"Code inconnu"))</f>
        <v/>
      </c>
      <c r="E87" s="28">
        <f>IF($C87="","",IFERROR(INDEX('Catalogue'!$C$2:$C$101,MATCH($C87,'Catalogue'!$A$2:$A$101,0)),"Code inconnu"))</f>
        <v/>
      </c>
      <c r="F87" s="24" t="n"/>
      <c r="G87" s="24" t="n"/>
      <c r="H87" s="7">
        <f>IF(OR($B87="",$C87=""),"",MAX(0,$F87-$G87))</f>
        <v/>
      </c>
      <c r="I87" s="35" t="n"/>
      <c r="J87" s="23" t="n"/>
      <c r="K87" s="35" t="n"/>
      <c r="L87" s="21" t="n"/>
      <c r="M87" s="21" t="n"/>
      <c r="N87" s="29">
        <f>IF($F87="","",IFERROR($F87*INDEX('Catalogue'!$H$2:$H$101,MATCH($C87,'Catalogue'!$A$2:$A$101,0)),0))</f>
        <v/>
      </c>
      <c r="O87" s="28">
        <f>IF(OR($B87="",$J87="Annulée",$J87="Livrée",$I87=""),"",IF($I87&lt;'Paramètres'!$B$2,"En retard",IF($I87&lt;='Paramètres'!$B$2+'Paramètres'!$B$4,"Échéance proche","")))</f>
        <v/>
      </c>
      <c r="P87" s="21" t="n"/>
    </row>
    <row r="88">
      <c r="A88" s="23" t="n"/>
      <c r="B88" s="21" t="n"/>
      <c r="C88" s="23" t="n"/>
      <c r="D88" s="15">
        <f>IF($C88="","",IFERROR(INDEX('Catalogue'!$B$2:$B$101,MATCH($C88,'Catalogue'!$A$2:$A$101,0)),"Code inconnu"))</f>
        <v/>
      </c>
      <c r="E88" s="26">
        <f>IF($C88="","",IFERROR(INDEX('Catalogue'!$C$2:$C$101,MATCH($C88,'Catalogue'!$A$2:$A$101,0)),"Code inconnu"))</f>
        <v/>
      </c>
      <c r="F88" s="24" t="n"/>
      <c r="G88" s="24" t="n"/>
      <c r="H88" s="8">
        <f>IF(OR($B88="",$C88=""),"",MAX(0,$F88-$G88))</f>
        <v/>
      </c>
      <c r="I88" s="35" t="n"/>
      <c r="J88" s="23" t="n"/>
      <c r="K88" s="35" t="n"/>
      <c r="L88" s="21" t="n"/>
      <c r="M88" s="21" t="n"/>
      <c r="N88" s="10">
        <f>IF($F88="","",IFERROR($F88*INDEX('Catalogue'!$H$2:$H$101,MATCH($C88,'Catalogue'!$A$2:$A$101,0)),0))</f>
        <v/>
      </c>
      <c r="O88" s="26">
        <f>IF(OR($B88="",$J88="Annulée",$J88="Livrée",$I88=""),"",IF($I88&lt;'Paramètres'!$B$2,"En retard",IF($I88&lt;='Paramètres'!$B$2+'Paramètres'!$B$4,"Échéance proche","")))</f>
        <v/>
      </c>
      <c r="P88" s="21" t="n"/>
    </row>
    <row r="89">
      <c r="A89" s="23" t="n"/>
      <c r="B89" s="21" t="n"/>
      <c r="C89" s="23" t="n"/>
      <c r="D89" s="16">
        <f>IF($C89="","",IFERROR(INDEX('Catalogue'!$B$2:$B$101,MATCH($C89,'Catalogue'!$A$2:$A$101,0)),"Code inconnu"))</f>
        <v/>
      </c>
      <c r="E89" s="28">
        <f>IF($C89="","",IFERROR(INDEX('Catalogue'!$C$2:$C$101,MATCH($C89,'Catalogue'!$A$2:$A$101,0)),"Code inconnu"))</f>
        <v/>
      </c>
      <c r="F89" s="24" t="n"/>
      <c r="G89" s="24" t="n"/>
      <c r="H89" s="7">
        <f>IF(OR($B89="",$C89=""),"",MAX(0,$F89-$G89))</f>
        <v/>
      </c>
      <c r="I89" s="35" t="n"/>
      <c r="J89" s="23" t="n"/>
      <c r="K89" s="35" t="n"/>
      <c r="L89" s="21" t="n"/>
      <c r="M89" s="21" t="n"/>
      <c r="N89" s="29">
        <f>IF($F89="","",IFERROR($F89*INDEX('Catalogue'!$H$2:$H$101,MATCH($C89,'Catalogue'!$A$2:$A$101,0)),0))</f>
        <v/>
      </c>
      <c r="O89" s="28">
        <f>IF(OR($B89="",$J89="Annulée",$J89="Livrée",$I89=""),"",IF($I89&lt;'Paramètres'!$B$2,"En retard",IF($I89&lt;='Paramètres'!$B$2+'Paramètres'!$B$4,"Échéance proche","")))</f>
        <v/>
      </c>
      <c r="P89" s="21" t="n"/>
    </row>
    <row r="90">
      <c r="A90" s="23" t="n"/>
      <c r="B90" s="21" t="n"/>
      <c r="C90" s="23" t="n"/>
      <c r="D90" s="15">
        <f>IF($C90="","",IFERROR(INDEX('Catalogue'!$B$2:$B$101,MATCH($C90,'Catalogue'!$A$2:$A$101,0)),"Code inconnu"))</f>
        <v/>
      </c>
      <c r="E90" s="26">
        <f>IF($C90="","",IFERROR(INDEX('Catalogue'!$C$2:$C$101,MATCH($C90,'Catalogue'!$A$2:$A$101,0)),"Code inconnu"))</f>
        <v/>
      </c>
      <c r="F90" s="24" t="n"/>
      <c r="G90" s="24" t="n"/>
      <c r="H90" s="8">
        <f>IF(OR($B90="",$C90=""),"",MAX(0,$F90-$G90))</f>
        <v/>
      </c>
      <c r="I90" s="35" t="n"/>
      <c r="J90" s="23" t="n"/>
      <c r="K90" s="35" t="n"/>
      <c r="L90" s="21" t="n"/>
      <c r="M90" s="21" t="n"/>
      <c r="N90" s="10">
        <f>IF($F90="","",IFERROR($F90*INDEX('Catalogue'!$H$2:$H$101,MATCH($C90,'Catalogue'!$A$2:$A$101,0)),0))</f>
        <v/>
      </c>
      <c r="O90" s="26">
        <f>IF(OR($B90="",$J90="Annulée",$J90="Livrée",$I90=""),"",IF($I90&lt;'Paramètres'!$B$2,"En retard",IF($I90&lt;='Paramètres'!$B$2+'Paramètres'!$B$4,"Échéance proche","")))</f>
        <v/>
      </c>
      <c r="P90" s="21" t="n"/>
    </row>
    <row r="91">
      <c r="A91" s="23" t="n"/>
      <c r="B91" s="21" t="n"/>
      <c r="C91" s="23" t="n"/>
      <c r="D91" s="16">
        <f>IF($C91="","",IFERROR(INDEX('Catalogue'!$B$2:$B$101,MATCH($C91,'Catalogue'!$A$2:$A$101,0)),"Code inconnu"))</f>
        <v/>
      </c>
      <c r="E91" s="28">
        <f>IF($C91="","",IFERROR(INDEX('Catalogue'!$C$2:$C$101,MATCH($C91,'Catalogue'!$A$2:$A$101,0)),"Code inconnu"))</f>
        <v/>
      </c>
      <c r="F91" s="24" t="n"/>
      <c r="G91" s="24" t="n"/>
      <c r="H91" s="7">
        <f>IF(OR($B91="",$C91=""),"",MAX(0,$F91-$G91))</f>
        <v/>
      </c>
      <c r="I91" s="35" t="n"/>
      <c r="J91" s="23" t="n"/>
      <c r="K91" s="35" t="n"/>
      <c r="L91" s="21" t="n"/>
      <c r="M91" s="21" t="n"/>
      <c r="N91" s="29">
        <f>IF($F91="","",IFERROR($F91*INDEX('Catalogue'!$H$2:$H$101,MATCH($C91,'Catalogue'!$A$2:$A$101,0)),0))</f>
        <v/>
      </c>
      <c r="O91" s="28">
        <f>IF(OR($B91="",$J91="Annulée",$J91="Livrée",$I91=""),"",IF($I91&lt;'Paramètres'!$B$2,"En retard",IF($I91&lt;='Paramètres'!$B$2+'Paramètres'!$B$4,"Échéance proche","")))</f>
        <v/>
      </c>
      <c r="P91" s="21" t="n"/>
    </row>
    <row r="92">
      <c r="A92" s="23" t="n"/>
      <c r="B92" s="21" t="n"/>
      <c r="C92" s="23" t="n"/>
      <c r="D92" s="15">
        <f>IF($C92="","",IFERROR(INDEX('Catalogue'!$B$2:$B$101,MATCH($C92,'Catalogue'!$A$2:$A$101,0)),"Code inconnu"))</f>
        <v/>
      </c>
      <c r="E92" s="26">
        <f>IF($C92="","",IFERROR(INDEX('Catalogue'!$C$2:$C$101,MATCH($C92,'Catalogue'!$A$2:$A$101,0)),"Code inconnu"))</f>
        <v/>
      </c>
      <c r="F92" s="24" t="n"/>
      <c r="G92" s="24" t="n"/>
      <c r="H92" s="8">
        <f>IF(OR($B92="",$C92=""),"",MAX(0,$F92-$G92))</f>
        <v/>
      </c>
      <c r="I92" s="35" t="n"/>
      <c r="J92" s="23" t="n"/>
      <c r="K92" s="35" t="n"/>
      <c r="L92" s="21" t="n"/>
      <c r="M92" s="21" t="n"/>
      <c r="N92" s="10">
        <f>IF($F92="","",IFERROR($F92*INDEX('Catalogue'!$H$2:$H$101,MATCH($C92,'Catalogue'!$A$2:$A$101,0)),0))</f>
        <v/>
      </c>
      <c r="O92" s="26">
        <f>IF(OR($B92="",$J92="Annulée",$J92="Livrée",$I92=""),"",IF($I92&lt;'Paramètres'!$B$2,"En retard",IF($I92&lt;='Paramètres'!$B$2+'Paramètres'!$B$4,"Échéance proche","")))</f>
        <v/>
      </c>
      <c r="P92" s="21" t="n"/>
    </row>
    <row r="93">
      <c r="A93" s="23" t="n"/>
      <c r="B93" s="21" t="n"/>
      <c r="C93" s="23" t="n"/>
      <c r="D93" s="16">
        <f>IF($C93="","",IFERROR(INDEX('Catalogue'!$B$2:$B$101,MATCH($C93,'Catalogue'!$A$2:$A$101,0)),"Code inconnu"))</f>
        <v/>
      </c>
      <c r="E93" s="28">
        <f>IF($C93="","",IFERROR(INDEX('Catalogue'!$C$2:$C$101,MATCH($C93,'Catalogue'!$A$2:$A$101,0)),"Code inconnu"))</f>
        <v/>
      </c>
      <c r="F93" s="24" t="n"/>
      <c r="G93" s="24" t="n"/>
      <c r="H93" s="7">
        <f>IF(OR($B93="",$C93=""),"",MAX(0,$F93-$G93))</f>
        <v/>
      </c>
      <c r="I93" s="35" t="n"/>
      <c r="J93" s="23" t="n"/>
      <c r="K93" s="35" t="n"/>
      <c r="L93" s="21" t="n"/>
      <c r="M93" s="21" t="n"/>
      <c r="N93" s="29">
        <f>IF($F93="","",IFERROR($F93*INDEX('Catalogue'!$H$2:$H$101,MATCH($C93,'Catalogue'!$A$2:$A$101,0)),0))</f>
        <v/>
      </c>
      <c r="O93" s="28">
        <f>IF(OR($B93="",$J93="Annulée",$J93="Livrée",$I93=""),"",IF($I93&lt;'Paramètres'!$B$2,"En retard",IF($I93&lt;='Paramètres'!$B$2+'Paramètres'!$B$4,"Échéance proche","")))</f>
        <v/>
      </c>
      <c r="P93" s="21" t="n"/>
    </row>
    <row r="94">
      <c r="A94" s="23" t="n"/>
      <c r="B94" s="21" t="n"/>
      <c r="C94" s="23" t="n"/>
      <c r="D94" s="15">
        <f>IF($C94="","",IFERROR(INDEX('Catalogue'!$B$2:$B$101,MATCH($C94,'Catalogue'!$A$2:$A$101,0)),"Code inconnu"))</f>
        <v/>
      </c>
      <c r="E94" s="26">
        <f>IF($C94="","",IFERROR(INDEX('Catalogue'!$C$2:$C$101,MATCH($C94,'Catalogue'!$A$2:$A$101,0)),"Code inconnu"))</f>
        <v/>
      </c>
      <c r="F94" s="24" t="n"/>
      <c r="G94" s="24" t="n"/>
      <c r="H94" s="8">
        <f>IF(OR($B94="",$C94=""),"",MAX(0,$F94-$G94))</f>
        <v/>
      </c>
      <c r="I94" s="35" t="n"/>
      <c r="J94" s="23" t="n"/>
      <c r="K94" s="35" t="n"/>
      <c r="L94" s="21" t="n"/>
      <c r="M94" s="21" t="n"/>
      <c r="N94" s="10">
        <f>IF($F94="","",IFERROR($F94*INDEX('Catalogue'!$H$2:$H$101,MATCH($C94,'Catalogue'!$A$2:$A$101,0)),0))</f>
        <v/>
      </c>
      <c r="O94" s="26">
        <f>IF(OR($B94="",$J94="Annulée",$J94="Livrée",$I94=""),"",IF($I94&lt;'Paramètres'!$B$2,"En retard",IF($I94&lt;='Paramètres'!$B$2+'Paramètres'!$B$4,"Échéance proche","")))</f>
        <v/>
      </c>
      <c r="P94" s="21" t="n"/>
    </row>
    <row r="95">
      <c r="A95" s="23" t="n"/>
      <c r="B95" s="21" t="n"/>
      <c r="C95" s="23" t="n"/>
      <c r="D95" s="16">
        <f>IF($C95="","",IFERROR(INDEX('Catalogue'!$B$2:$B$101,MATCH($C95,'Catalogue'!$A$2:$A$101,0)),"Code inconnu"))</f>
        <v/>
      </c>
      <c r="E95" s="28">
        <f>IF($C95="","",IFERROR(INDEX('Catalogue'!$C$2:$C$101,MATCH($C95,'Catalogue'!$A$2:$A$101,0)),"Code inconnu"))</f>
        <v/>
      </c>
      <c r="F95" s="24" t="n"/>
      <c r="G95" s="24" t="n"/>
      <c r="H95" s="7">
        <f>IF(OR($B95="",$C95=""),"",MAX(0,$F95-$G95))</f>
        <v/>
      </c>
      <c r="I95" s="35" t="n"/>
      <c r="J95" s="23" t="n"/>
      <c r="K95" s="35" t="n"/>
      <c r="L95" s="21" t="n"/>
      <c r="M95" s="21" t="n"/>
      <c r="N95" s="29">
        <f>IF($F95="","",IFERROR($F95*INDEX('Catalogue'!$H$2:$H$101,MATCH($C95,'Catalogue'!$A$2:$A$101,0)),0))</f>
        <v/>
      </c>
      <c r="O95" s="28">
        <f>IF(OR($B95="",$J95="Annulée",$J95="Livrée",$I95=""),"",IF($I95&lt;'Paramètres'!$B$2,"En retard",IF($I95&lt;='Paramètres'!$B$2+'Paramètres'!$B$4,"Échéance proche","")))</f>
        <v/>
      </c>
      <c r="P95" s="21" t="n"/>
    </row>
    <row r="96">
      <c r="A96" s="23" t="n"/>
      <c r="B96" s="21" t="n"/>
      <c r="C96" s="23" t="n"/>
      <c r="D96" s="15">
        <f>IF($C96="","",IFERROR(INDEX('Catalogue'!$B$2:$B$101,MATCH($C96,'Catalogue'!$A$2:$A$101,0)),"Code inconnu"))</f>
        <v/>
      </c>
      <c r="E96" s="26">
        <f>IF($C96="","",IFERROR(INDEX('Catalogue'!$C$2:$C$101,MATCH($C96,'Catalogue'!$A$2:$A$101,0)),"Code inconnu"))</f>
        <v/>
      </c>
      <c r="F96" s="24" t="n"/>
      <c r="G96" s="24" t="n"/>
      <c r="H96" s="8">
        <f>IF(OR($B96="",$C96=""),"",MAX(0,$F96-$G96))</f>
        <v/>
      </c>
      <c r="I96" s="35" t="n"/>
      <c r="J96" s="23" t="n"/>
      <c r="K96" s="35" t="n"/>
      <c r="L96" s="21" t="n"/>
      <c r="M96" s="21" t="n"/>
      <c r="N96" s="10">
        <f>IF($F96="","",IFERROR($F96*INDEX('Catalogue'!$H$2:$H$101,MATCH($C96,'Catalogue'!$A$2:$A$101,0)),0))</f>
        <v/>
      </c>
      <c r="O96" s="26">
        <f>IF(OR($B96="",$J96="Annulée",$J96="Livrée",$I96=""),"",IF($I96&lt;'Paramètres'!$B$2,"En retard",IF($I96&lt;='Paramètres'!$B$2+'Paramètres'!$B$4,"Échéance proche","")))</f>
        <v/>
      </c>
      <c r="P96" s="21" t="n"/>
    </row>
    <row r="97">
      <c r="A97" s="23" t="n"/>
      <c r="B97" s="21" t="n"/>
      <c r="C97" s="23" t="n"/>
      <c r="D97" s="16">
        <f>IF($C97="","",IFERROR(INDEX('Catalogue'!$B$2:$B$101,MATCH($C97,'Catalogue'!$A$2:$A$101,0)),"Code inconnu"))</f>
        <v/>
      </c>
      <c r="E97" s="28">
        <f>IF($C97="","",IFERROR(INDEX('Catalogue'!$C$2:$C$101,MATCH($C97,'Catalogue'!$A$2:$A$101,0)),"Code inconnu"))</f>
        <v/>
      </c>
      <c r="F97" s="24" t="n"/>
      <c r="G97" s="24" t="n"/>
      <c r="H97" s="7">
        <f>IF(OR($B97="",$C97=""),"",MAX(0,$F97-$G97))</f>
        <v/>
      </c>
      <c r="I97" s="35" t="n"/>
      <c r="J97" s="23" t="n"/>
      <c r="K97" s="35" t="n"/>
      <c r="L97" s="21" t="n"/>
      <c r="M97" s="21" t="n"/>
      <c r="N97" s="29">
        <f>IF($F97="","",IFERROR($F97*INDEX('Catalogue'!$H$2:$H$101,MATCH($C97,'Catalogue'!$A$2:$A$101,0)),0))</f>
        <v/>
      </c>
      <c r="O97" s="28">
        <f>IF(OR($B97="",$J97="Annulée",$J97="Livrée",$I97=""),"",IF($I97&lt;'Paramètres'!$B$2,"En retard",IF($I97&lt;='Paramètres'!$B$2+'Paramètres'!$B$4,"Échéance proche","")))</f>
        <v/>
      </c>
      <c r="P97" s="21" t="n"/>
    </row>
    <row r="98">
      <c r="A98" s="23" t="n"/>
      <c r="B98" s="21" t="n"/>
      <c r="C98" s="23" t="n"/>
      <c r="D98" s="15">
        <f>IF($C98="","",IFERROR(INDEX('Catalogue'!$B$2:$B$101,MATCH($C98,'Catalogue'!$A$2:$A$101,0)),"Code inconnu"))</f>
        <v/>
      </c>
      <c r="E98" s="26">
        <f>IF($C98="","",IFERROR(INDEX('Catalogue'!$C$2:$C$101,MATCH($C98,'Catalogue'!$A$2:$A$101,0)),"Code inconnu"))</f>
        <v/>
      </c>
      <c r="F98" s="24" t="n"/>
      <c r="G98" s="24" t="n"/>
      <c r="H98" s="8">
        <f>IF(OR($B98="",$C98=""),"",MAX(0,$F98-$G98))</f>
        <v/>
      </c>
      <c r="I98" s="35" t="n"/>
      <c r="J98" s="23" t="n"/>
      <c r="K98" s="35" t="n"/>
      <c r="L98" s="21" t="n"/>
      <c r="M98" s="21" t="n"/>
      <c r="N98" s="10">
        <f>IF($F98="","",IFERROR($F98*INDEX('Catalogue'!$H$2:$H$101,MATCH($C98,'Catalogue'!$A$2:$A$101,0)),0))</f>
        <v/>
      </c>
      <c r="O98" s="26">
        <f>IF(OR($B98="",$J98="Annulée",$J98="Livrée",$I98=""),"",IF($I98&lt;'Paramètres'!$B$2,"En retard",IF($I98&lt;='Paramètres'!$B$2+'Paramètres'!$B$4,"Échéance proche","")))</f>
        <v/>
      </c>
      <c r="P98" s="21" t="n"/>
    </row>
    <row r="99">
      <c r="A99" s="23" t="n"/>
      <c r="B99" s="21" t="n"/>
      <c r="C99" s="23" t="n"/>
      <c r="D99" s="16">
        <f>IF($C99="","",IFERROR(INDEX('Catalogue'!$B$2:$B$101,MATCH($C99,'Catalogue'!$A$2:$A$101,0)),"Code inconnu"))</f>
        <v/>
      </c>
      <c r="E99" s="28">
        <f>IF($C99="","",IFERROR(INDEX('Catalogue'!$C$2:$C$101,MATCH($C99,'Catalogue'!$A$2:$A$101,0)),"Code inconnu"))</f>
        <v/>
      </c>
      <c r="F99" s="24" t="n"/>
      <c r="G99" s="24" t="n"/>
      <c r="H99" s="7">
        <f>IF(OR($B99="",$C99=""),"",MAX(0,$F99-$G99))</f>
        <v/>
      </c>
      <c r="I99" s="35" t="n"/>
      <c r="J99" s="23" t="n"/>
      <c r="K99" s="35" t="n"/>
      <c r="L99" s="21" t="n"/>
      <c r="M99" s="21" t="n"/>
      <c r="N99" s="29">
        <f>IF($F99="","",IFERROR($F99*INDEX('Catalogue'!$H$2:$H$101,MATCH($C99,'Catalogue'!$A$2:$A$101,0)),0))</f>
        <v/>
      </c>
      <c r="O99" s="28">
        <f>IF(OR($B99="",$J99="Annulée",$J99="Livrée",$I99=""),"",IF($I99&lt;'Paramètres'!$B$2,"En retard",IF($I99&lt;='Paramètres'!$B$2+'Paramètres'!$B$4,"Échéance proche","")))</f>
        <v/>
      </c>
      <c r="P99" s="21" t="n"/>
    </row>
    <row r="100">
      <c r="A100" s="23" t="n"/>
      <c r="B100" s="21" t="n"/>
      <c r="C100" s="23" t="n"/>
      <c r="D100" s="15">
        <f>IF($C100="","",IFERROR(INDEX('Catalogue'!$B$2:$B$101,MATCH($C100,'Catalogue'!$A$2:$A$101,0)),"Code inconnu"))</f>
        <v/>
      </c>
      <c r="E100" s="26">
        <f>IF($C100="","",IFERROR(INDEX('Catalogue'!$C$2:$C$101,MATCH($C100,'Catalogue'!$A$2:$A$101,0)),"Code inconnu"))</f>
        <v/>
      </c>
      <c r="F100" s="24" t="n"/>
      <c r="G100" s="24" t="n"/>
      <c r="H100" s="8">
        <f>IF(OR($B100="",$C100=""),"",MAX(0,$F100-$G100))</f>
        <v/>
      </c>
      <c r="I100" s="35" t="n"/>
      <c r="J100" s="23" t="n"/>
      <c r="K100" s="35" t="n"/>
      <c r="L100" s="21" t="n"/>
      <c r="M100" s="21" t="n"/>
      <c r="N100" s="10">
        <f>IF($F100="","",IFERROR($F100*INDEX('Catalogue'!$H$2:$H$101,MATCH($C100,'Catalogue'!$A$2:$A$101,0)),0))</f>
        <v/>
      </c>
      <c r="O100" s="26">
        <f>IF(OR($B100="",$J100="Annulée",$J100="Livrée",$I100=""),"",IF($I100&lt;'Paramètres'!$B$2,"En retard",IF($I100&lt;='Paramètres'!$B$2+'Paramètres'!$B$4,"Échéance proche","")))</f>
        <v/>
      </c>
      <c r="P100" s="21" t="n"/>
    </row>
    <row r="101">
      <c r="A101" s="23" t="n"/>
      <c r="B101" s="21" t="n"/>
      <c r="C101" s="23" t="n"/>
      <c r="D101" s="16">
        <f>IF($C101="","",IFERROR(INDEX('Catalogue'!$B$2:$B$101,MATCH($C101,'Catalogue'!$A$2:$A$101,0)),"Code inconnu"))</f>
        <v/>
      </c>
      <c r="E101" s="28">
        <f>IF($C101="","",IFERROR(INDEX('Catalogue'!$C$2:$C$101,MATCH($C101,'Catalogue'!$A$2:$A$101,0)),"Code inconnu"))</f>
        <v/>
      </c>
      <c r="F101" s="24" t="n"/>
      <c r="G101" s="24" t="n"/>
      <c r="H101" s="7">
        <f>IF(OR($B101="",$C101=""),"",MAX(0,$F101-$G101))</f>
        <v/>
      </c>
      <c r="I101" s="35" t="n"/>
      <c r="J101" s="23" t="n"/>
      <c r="K101" s="35" t="n"/>
      <c r="L101" s="21" t="n"/>
      <c r="M101" s="21" t="n"/>
      <c r="N101" s="29">
        <f>IF($F101="","",IFERROR($F101*INDEX('Catalogue'!$H$2:$H$101,MATCH($C101,'Catalogue'!$A$2:$A$101,0)),0))</f>
        <v/>
      </c>
      <c r="O101" s="28">
        <f>IF(OR($B101="",$J101="Annulée",$J101="Livrée",$I101=""),"",IF($I101&lt;'Paramètres'!$B$2,"En retard",IF($I101&lt;='Paramètres'!$B$2+'Paramètres'!$B$4,"Échéance proche","")))</f>
        <v/>
      </c>
      <c r="P101" s="21" t="n"/>
    </row>
  </sheetData>
  <conditionalFormatting sqref="O2:O101">
    <cfRule type="expression" priority="1" dxfId="0">
      <formula>$O2="En retard"</formula>
    </cfRule>
    <cfRule type="expression" priority="2" dxfId="1">
      <formula>$O2="Échéance proche"</formula>
    </cfRule>
  </conditionalFormatting>
  <conditionalFormatting sqref="J2:J101">
    <cfRule type="expression" priority="3" dxfId="3">
      <formula>$J2="Livrée"</formula>
    </cfRule>
  </conditionalFormatting>
  <conditionalFormatting sqref="G2:G101">
    <cfRule type="expression" priority="4" dxfId="4">
      <formula>AND($F2&lt;&gt;"",$G2&gt;$F2)</formula>
    </cfRule>
  </conditionalFormatting>
  <conditionalFormatting sqref="A2:A101">
    <cfRule type="expression" priority="5" dxfId="0">
      <formula>AND($A2&lt;&gt;"",COUNTIF($A$2:$A$101,$A2)&gt;1)</formula>
    </cfRule>
  </conditionalFormatting>
  <conditionalFormatting sqref="C2:E101">
    <cfRule type="expression" priority="6" dxfId="0">
      <formula>AND($C2&lt;&gt;"",$D2="Code inconnu")</formula>
    </cfRule>
  </conditionalFormatting>
  <dataValidations count="6">
    <dataValidation sqref="A2:A101" showDropDown="0" showInputMessage="1" showErrorMessage="1" allowBlank="0" errorTitle="ID déjà utilisé" error="Chaque ID doit être unique dans l’inventaire." promptTitle="Identifiant" prompt="Saisissez un identifiant unique, par exemple INV-011." type="custom">
      <formula1>OR(A2="",COUNTIF($A$2:$A$101,A2)=1)</formula1>
    </dataValidation>
    <dataValidation sqref="C2:C101" showDropDown="0" showInputMessage="1" showErrorMessage="1" allowBlank="0" errorTitle="Code inconnu" error="Sélectionnez un code présent dans le catalogue." promptTitle="Code contrepartie" prompt="Choisissez une contrepartie du catalogue." type="list">
      <formula1>=INDIRECT("'Catalogue'!$A$2:$A$101")</formula1>
    </dataValidation>
    <dataValidation sqref="F2:G101" showDropDown="0" showInputMessage="0" showErrorMessage="1" allowBlank="0" errorTitle="Quantité incorrecte" error="Saisissez un nombre entier supérieur ou égal à zéro." type="whole" operator="greaterThanOrEqual">
      <formula1>0</formula1>
    </dataValidation>
    <dataValidation sqref="I2:I101 K2:K101" showDropDown="0" showInputMessage="0" showErrorMessage="1" allowBlank="0" errorTitle="Date incorrecte" error="Saisissez une date Excel comprise entre le 01/01/2020 et le 31/12/2100." type="date" operator="between">
      <formula1>DATE(2020,1,1)</formula1>
      <formula2>DATE(2100,12,31)</formula2>
    </dataValidation>
    <dataValidation sqref="J2:J101" showDropDown="0" showInputMessage="0" showErrorMessage="1" allowBlank="0" errorTitle="Statut incorrect" error="Sélectionnez un statut de la liste." type="list">
      <formula1>=INDIRECT("'Paramètres'!$B$15:$B$18")</formula1>
    </dataValidation>
    <dataValidation sqref="L2:L101" showDropDown="0" showInputMessage="0" showErrorMessage="1" allowBlank="0" errorTitle="Fonction incorrecte" error="Sélectionnez une fonction responsable de la liste." type="list">
      <formula1>=INDIRECT("'Paramètres'!$B$19:$B$22")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2026-09-08T18:27:41Z</dcterms:created>
  <dcterms:modified xmlns:dcterms="http://purl.org/dc/terms/" xmlns:xsi="http://www.w3.org/2001/XMLSchema-instance" xsi:type="dcterms:W3CDTF">2026-09-08T18:27:42+00:00Z</dcterms:modified>
</cp:coreProperties>
</file>