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iement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'Paiements'!$A$4:$R$104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 ##0,00 [$€-fr-FR]"/>
    <numFmt numFmtId="166" formatCode="0,00%"/>
    <numFmt numFmtId="167" formatCode="mmm 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  <sz val="10"/>
    </font>
    <font>
      <name val="Aptos"/>
      <color rgb="00352646"/>
      <sz val="10"/>
    </font>
    <font>
      <name val="Aptos"/>
      <b val="1"/>
      <color rgb="00352646"/>
      <sz val="10"/>
    </font>
    <font>
      <name val="Aptos"/>
      <i val="1"/>
      <color rgb="006D6472"/>
      <sz val="9"/>
    </font>
    <font>
      <name val="Aptos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FFF"/>
      </patternFill>
    </fill>
    <fill>
      <patternFill patternType="solid">
        <fgColor rgb="00FFF5ED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 wrapText="1"/>
    </xf>
    <xf numFmtId="167" fontId="3" fillId="5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left" vertical="top" wrapText="1"/>
    </xf>
    <xf numFmtId="1" fontId="3" fillId="6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left" vertical="top" wrapText="1"/>
    </xf>
    <xf numFmtId="166" fontId="3" fillId="6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7" fontId="3" fillId="5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352646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Solde à financer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'Synthèse'!B20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'Synthèse'!$A$21:$A$24</f>
            </numRef>
          </cat>
          <val>
            <numRef>
              <f>'Synthèse'!$B$21:$B$24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restant (€)</a:t>
                </a:r>
              </a:p>
            </rich>
          </tx>
        </title>
        <numFmt formatCode="#,##0 €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511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3" customWidth="1" min="3" max="3"/>
    <col width="20" customWidth="1" min="4" max="4"/>
    <col width="39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1" t="inlineStr">
        <is>
          <t>Échéancier des paiements — Rencontres du Cerf-Volant Urbain 2026 (événement fictif)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 ht="36" customHeight="1">
      <c r="A2" s="4" t="inlineStr">
        <is>
          <t>Profil utilisateur</t>
        </is>
      </c>
      <c r="B2" s="5" t="inlineStr">
        <is>
          <t>Responsable d’organisation ou de production événementielle.</t>
        </is>
      </c>
      <c r="D2" s="4" t="inlineStr">
        <is>
          <t>Moment d’utilisation</t>
        </is>
      </c>
      <c r="E2" s="5" t="inlineStr">
        <is>
          <t>Lors de la revue budgétaire et avant la validation des règlements.</t>
        </is>
      </c>
    </row>
    <row r="3" ht="42" customHeight="1">
      <c r="A3" s="4" t="inlineStr">
        <is>
          <t>Entrées attendues</t>
        </is>
      </c>
      <c r="B3" s="5" t="inlineStr">
        <is>
          <t>Échéances, montants, règlements constatés et statuts saisis dans Paiements.</t>
        </is>
      </c>
      <c r="D3" s="4" t="inlineStr">
        <is>
          <t>Décision facilitée</t>
        </is>
      </c>
      <c r="E3" s="5" t="inlineStr">
        <is>
          <t>Prioriser les retards, sécuriser la trésorerie proche et arbitrer les engagements.</t>
        </is>
      </c>
    </row>
    <row r="4"/>
    <row r="5">
      <c r="A5" s="6" t="inlineStr">
        <is>
          <t>Date de référence</t>
        </is>
      </c>
      <c r="B5" s="7">
        <f>'Paramètres'!B5</f>
        <v/>
      </c>
    </row>
    <row r="6">
      <c r="A6" s="8" t="inlineStr">
        <is>
          <t>Événement</t>
        </is>
      </c>
      <c r="B6" s="9">
        <f>'Paramètres'!B11</f>
        <v/>
      </c>
    </row>
    <row r="7">
      <c r="A7" s="6" t="inlineStr">
        <is>
          <t>Date de l’événement</t>
        </is>
      </c>
      <c r="B7" s="7">
        <f>'Paramètres'!B6</f>
        <v/>
      </c>
    </row>
    <row r="8">
      <c r="A8" s="8" t="inlineStr">
        <is>
          <t>Budget TTC maximal</t>
        </is>
      </c>
      <c r="B8" s="10">
        <f>'Paramètres'!B8</f>
        <v/>
      </c>
    </row>
    <row r="9">
      <c r="A9" s="6" t="inlineStr">
        <is>
          <t>Total prévu TTC</t>
        </is>
      </c>
      <c r="B9" s="11">
        <f>IFERROR(SUMIFS('Paiements'!$I$5:$I$104,'Paiements'!$L$5:$L$104,"&lt;&gt;Annulé"),0)</f>
        <v/>
      </c>
    </row>
    <row r="10">
      <c r="A10" s="8" t="inlineStr">
        <is>
          <t>Total réglé TTC</t>
        </is>
      </c>
      <c r="B10" s="10">
        <f>IFERROR(SUM('Paiements'!$K$5:$K$104),0)</f>
        <v/>
      </c>
    </row>
    <row r="11">
      <c r="A11" s="6" t="inlineStr">
        <is>
          <t>Solde restant TTC</t>
        </is>
      </c>
      <c r="B11" s="11">
        <f>IFERROR(SUMIFS('Paiements'!$P$5:$P$104,'Paiements'!$L$5:$L$104,"&lt;&gt;Annulé"),0)</f>
        <v/>
      </c>
    </row>
    <row r="12">
      <c r="A12" s="8" t="inlineStr">
        <is>
          <t>Échu restant TTC</t>
        </is>
      </c>
      <c r="B12" s="10">
        <f>IFERROR(SUMIFS('Paiements'!$P$5:$P$104,'Paiements'!$F$5:$F$104,"&lt;"&amp;'Paramètres'!$B$5,'Paiements'!$P$5:$P$104,"&gt;0",'Paiements'!$L$5:$L$104,"&lt;&gt;Annulé"),0)</f>
        <v/>
      </c>
    </row>
    <row r="13">
      <c r="A13" s="6" t="inlineStr">
        <is>
          <t>À sécuriser dans l’horizon</t>
        </is>
      </c>
      <c r="B13" s="11">
        <f>IFERROR(SUMIFS('Paiements'!$P$5:$P$104,'Paiements'!$F$5:$F$104,"&gt;="&amp;'Paramètres'!$B$5,'Paiements'!$F$5:$F$104,"&lt;="&amp;'Paramètres'!$B$5+'Paramètres'!$B$7,'Paiements'!$P$5:$P$104,"&gt;0",'Paiements'!$L$5:$L$104,"&lt;&gt;Annulé"),0)</f>
        <v/>
      </c>
    </row>
    <row r="14">
      <c r="A14" s="8" t="inlineStr">
        <is>
          <t>Marge sur budget</t>
        </is>
      </c>
      <c r="B14" s="10">
        <f>IFERROR(B8-B9,0)</f>
        <v/>
      </c>
    </row>
    <row r="15">
      <c r="A15" s="6" t="inlineStr">
        <is>
          <t>Taux réglé</t>
        </is>
      </c>
      <c r="B15" s="12">
        <f>IFERROR(B10/B9,0)</f>
        <v/>
      </c>
    </row>
    <row r="16">
      <c r="A16" s="8" t="inlineStr">
        <is>
          <t>Nombre de retards</t>
        </is>
      </c>
      <c r="B16" s="13">
        <f>COUNTIF('Paiements'!$Q$5:$Q$104,"En retard")</f>
        <v/>
      </c>
    </row>
    <row r="17" ht="36" customHeight="1">
      <c r="A17" s="6" t="inlineStr">
        <is>
          <t>Décision proposée</t>
        </is>
      </c>
      <c r="B17" s="14">
        <f>IF(B16&gt;0,"Traiter d’abord les paiements en retard",IF(B14&lt;0,"Arbitrer les engagements avant validation",IF(B13&gt;0,"Sécuriser les paiements proches","Aucune urgence détectée")))</f>
        <v/>
      </c>
    </row>
    <row r="18"/>
    <row r="19"/>
    <row r="20">
      <c r="A20" s="15" t="inlineStr">
        <is>
          <t>Mois d’échéance</t>
        </is>
      </c>
      <c r="B20" s="15" t="inlineStr">
        <is>
          <t>Solde TTC</t>
        </is>
      </c>
    </row>
    <row r="21">
      <c r="A21" s="36" t="n">
        <v>46266</v>
      </c>
      <c r="B21" s="11">
        <f>IFERROR(SUMIFS('Paiements'!$P$5:$P$104,'Paiements'!$F$5:$F$104,"&gt;="&amp;A21,'Paiements'!$F$5:$F$104,"&lt;"&amp;EDATE(A21,1),'Paiements'!$L$5:$L$104,"&lt;&gt;Annulé"),0)</f>
        <v/>
      </c>
    </row>
    <row r="22">
      <c r="A22" s="37" t="n">
        <v>46296</v>
      </c>
      <c r="B22" s="10">
        <f>IFERROR(SUMIFS('Paiements'!$P$5:$P$104,'Paiements'!$F$5:$F$104,"&gt;="&amp;A22,'Paiements'!$F$5:$F$104,"&lt;"&amp;EDATE(A22,1),'Paiements'!$L$5:$L$104,"&lt;&gt;Annulé"),0)</f>
        <v/>
      </c>
    </row>
    <row r="23">
      <c r="A23" s="36" t="n">
        <v>46327</v>
      </c>
      <c r="B23" s="11">
        <f>IFERROR(SUMIFS('Paiements'!$P$5:$P$104,'Paiements'!$F$5:$F$104,"&gt;="&amp;A23,'Paiements'!$F$5:$F$104,"&lt;"&amp;EDATE(A23,1),'Paiements'!$L$5:$L$104,"&lt;&gt;Annulé"),0)</f>
        <v/>
      </c>
    </row>
    <row r="24">
      <c r="A24" s="37" t="n">
        <v>46357</v>
      </c>
      <c r="B24" s="10">
        <f>IFERROR(SUMIFS('Paiements'!$P$5:$P$104,'Paiements'!$F$5:$F$104,"&gt;="&amp;A24,'Paiements'!$F$5:$F$104,"&lt;"&amp;EDATE(A24,1),'Paiements'!$L$5:$L$104,"&lt;&gt;Annulé"),0)</f>
        <v/>
      </c>
    </row>
    <row r="25"/>
    <row r="26" ht="34" customHeight="1">
      <c r="A26" s="18" t="inlineStr">
        <is>
          <t>Lecture</t>
        </is>
      </c>
      <c r="B26" s="19" t="inlineStr">
        <is>
          <t>Les indicateurs et le graphique sont recalculés par Excel à partir des 100 lignes préparées de la feuille Paiements.</t>
        </is>
      </c>
    </row>
  </sheetData>
  <mergeCells count="1">
    <mergeCell ref="A1:J1"/>
  </mergeCells>
  <conditionalFormatting sqref="B12">
    <cfRule type="expression" priority="1" dxfId="0">
      <formula>B12&gt;0</formula>
    </cfRule>
  </conditionalFormatting>
  <conditionalFormatting sqref="B13">
    <cfRule type="expression" priority="2" dxfId="1">
      <formula>B13&gt;0</formula>
    </cfRule>
  </conditionalFormatting>
  <conditionalFormatting sqref="B14">
    <cfRule type="expression" priority="3" dxfId="0">
      <formula>B14&lt;0</formula>
    </cfRule>
    <cfRule type="expression" priority="4" dxfId="2">
      <formula>B14&gt;=0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7" customWidth="1" min="3" max="3"/>
    <col width="34" customWidth="1" min="4" max="4"/>
    <col width="29" customWidth="1" min="5" max="5"/>
    <col width="13" customWidth="1" min="6" max="6"/>
    <col width="16" customWidth="1" min="7" max="7"/>
    <col width="10" customWidth="1" min="8" max="8"/>
    <col width="17" customWidth="1" min="9" max="9"/>
    <col width="13" customWidth="1" min="10" max="10"/>
    <col width="17" customWidth="1" min="11" max="11"/>
    <col width="15" customWidth="1" min="12" max="12"/>
    <col width="22" customWidth="1" min="13" max="13"/>
    <col width="18" customWidth="1" min="14" max="14"/>
    <col width="14" customWidth="1" min="15" max="15"/>
    <col width="17" customWidth="1" min="16" max="16"/>
    <col width="20" customWidth="1" min="17" max="17"/>
    <col width="38" customWidth="1" min="18" max="18"/>
  </cols>
  <sheetData>
    <row r="1" ht="30" customHeight="1">
      <c r="A1" s="1" t="inlineStr">
        <is>
          <t>Paiements — saisie des échéances et règlements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3" t="n"/>
    </row>
    <row r="2" ht="42" customHeight="1">
      <c r="A2" s="4" t="inlineStr">
        <is>
          <t>Objectif</t>
        </is>
      </c>
      <c r="B2" s="5" t="inlineStr">
        <is>
          <t>Planifier chaque échéance sans fonction de billetterie ni de CRM.</t>
        </is>
      </c>
      <c r="F2" s="4" t="inlineStr">
        <is>
          <t>Sources</t>
        </is>
      </c>
      <c r="G2" s="5" t="inlineStr">
        <is>
          <t>Engagements et règlements saisis manuellement dans les cellules jaunes.</t>
        </is>
      </c>
      <c r="L2" s="4" t="inlineStr">
        <is>
          <t>Résultat</t>
        </is>
      </c>
      <c r="M2" s="5" t="inlineStr">
        <is>
          <t>Montant TTC, solde, délai et alerte contrôlables après recalcul.</t>
        </is>
      </c>
    </row>
    <row r="3"/>
    <row r="4" ht="42" customHeight="1">
      <c r="A4" s="20" t="inlineStr">
        <is>
          <t>Référence</t>
        </is>
      </c>
      <c r="B4" s="20" t="inlineStr">
        <is>
          <t>Lot / engagement</t>
        </is>
      </c>
      <c r="C4" s="20" t="inlineStr">
        <is>
          <t>Espace concerné</t>
        </is>
      </c>
      <c r="D4" s="20" t="inlineStr">
        <is>
          <t>Prestataire fictif</t>
        </is>
      </c>
      <c r="E4" s="20" t="inlineStr">
        <is>
          <t>Responsable fictif</t>
        </is>
      </c>
      <c r="F4" s="20" t="inlineStr">
        <is>
          <t>Date prévue</t>
        </is>
      </c>
      <c r="G4" s="20" t="inlineStr">
        <is>
          <t>Montant prévu HT</t>
        </is>
      </c>
      <c r="H4" s="20" t="inlineStr">
        <is>
          <t>TVA</t>
        </is>
      </c>
      <c r="I4" s="20" t="inlineStr">
        <is>
          <t>Montant prévu TTC</t>
        </is>
      </c>
      <c r="J4" s="20" t="inlineStr">
        <is>
          <t>Date réglée</t>
        </is>
      </c>
      <c r="K4" s="20" t="inlineStr">
        <is>
          <t>Montant réglé TTC</t>
        </is>
      </c>
      <c r="L4" s="20" t="inlineStr">
        <is>
          <t>Statut</t>
        </is>
      </c>
      <c r="M4" s="20" t="inlineStr">
        <is>
          <t>Mode prévu ou utilisé</t>
        </is>
      </c>
      <c r="N4" s="20" t="inlineStr">
        <is>
          <t>Justificatif interne</t>
        </is>
      </c>
      <c r="O4" s="20" t="inlineStr">
        <is>
          <t>Jours avant échéance</t>
        </is>
      </c>
      <c r="P4" s="20" t="inlineStr">
        <is>
          <t>Solde restant TTC</t>
        </is>
      </c>
      <c r="Q4" s="20" t="inlineStr">
        <is>
          <t>Alerte</t>
        </is>
      </c>
      <c r="R4" s="20" t="inlineStr">
        <is>
          <t>Commentaire</t>
        </is>
      </c>
    </row>
    <row r="5" ht="28" customHeight="1">
      <c r="A5" s="21" t="inlineStr">
        <is>
          <t>ECH-001</t>
        </is>
      </c>
      <c r="B5" s="21" t="inlineStr">
        <is>
          <t>Acompte location</t>
        </is>
      </c>
      <c r="C5" s="21" t="inlineStr">
        <is>
          <t>Atrium des Nuages (lieu fictif)</t>
        </is>
      </c>
      <c r="D5" s="21" t="inlineStr">
        <is>
          <t>Maison Lanterne Bleue (entité fictive)</t>
        </is>
      </c>
      <c r="E5" s="21" t="inlineStr">
        <is>
          <t>Camille Zéphyr (personnage fictif)</t>
        </is>
      </c>
      <c r="F5" s="22" t="n">
        <v>46218</v>
      </c>
      <c r="G5" s="23" t="n">
        <v>12000</v>
      </c>
      <c r="H5" s="24" t="n">
        <v>0.2</v>
      </c>
      <c r="I5" s="11">
        <f>IF(G5="","",IFERROR(ROUND(G5*(1+IF(H5="",'Paramètres'!$B$9,H5)),2),""))</f>
        <v/>
      </c>
      <c r="J5" s="22" t="n">
        <v>46217</v>
      </c>
      <c r="K5" s="23" t="n">
        <v>14400</v>
      </c>
      <c r="L5" s="21" t="inlineStr">
        <is>
          <t>Réglé</t>
        </is>
      </c>
      <c r="M5" s="21" t="inlineStr">
        <is>
          <t>Virement</t>
        </is>
      </c>
      <c r="N5" s="21" t="inlineStr">
        <is>
          <t>JF-FICT-001</t>
        </is>
      </c>
      <c r="O5" s="25">
        <f>IF(F5="","",IFERROR(F5-'Paramètres'!$B$5,""))</f>
        <v/>
      </c>
      <c r="P5" s="11">
        <f>IF(I5="","",IFERROR(MAX(0,I5-IF(K5="",0,K5)),""))</f>
        <v/>
      </c>
      <c r="Q5" s="26">
        <f>IF(A5="","",IF(F5="","Date manquante",IF(G5="","Montant manquant",IF(L5="","Statut manquant",IF(L5="Annulé","Aucun suivi",IF(OR(AND(I5&lt;&gt;"",K5&gt;I5),AND(L5="Réglé",P5&gt;0),AND(L5&lt;&gt;"Réglé",P5=0)),"À vérifier",IF(P5=0,"Soldé",IF(F5&lt;'Paramètres'!$B$5,"En retard",IF(F5&lt;='Paramètres'!$B$5+'Paramètres'!$B$7,"À surveiller",IF(I5&gt;='Paramètres'!$B$10,"Montant important","Planifié"))))))))))</f>
        <v/>
      </c>
      <c r="R5" s="21" t="inlineStr">
        <is>
          <t>Acompte intégralement rapproché.</t>
        </is>
      </c>
    </row>
    <row r="6" ht="28" customHeight="1">
      <c r="A6" s="21" t="inlineStr">
        <is>
          <t>ECH-002</t>
        </is>
      </c>
      <c r="B6" s="21" t="inlineStr">
        <is>
          <t>Acompte technique</t>
        </is>
      </c>
      <c r="C6" s="21" t="inlineStr">
        <is>
          <t>Scène des Confettis (lieu fictif)</t>
        </is>
      </c>
      <c r="D6" s="21" t="inlineStr">
        <is>
          <t>Studio Carton-Lune (entité fictive)</t>
        </is>
      </c>
      <c r="E6" s="21" t="inlineStr">
        <is>
          <t>Nina Galaxie (personnage fictif)</t>
        </is>
      </c>
      <c r="F6" s="22" t="n">
        <v>46266</v>
      </c>
      <c r="G6" s="23" t="n">
        <v>7500</v>
      </c>
      <c r="H6" s="24" t="n">
        <v>0.2</v>
      </c>
      <c r="I6" s="10">
        <f>IF(G6="","",IFERROR(ROUND(G6*(1+IF(H6="",'Paramètres'!$B$9,H6)),2),""))</f>
        <v/>
      </c>
      <c r="J6" s="22" t="n">
        <v>46270</v>
      </c>
      <c r="K6" s="23" t="n">
        <v>4500</v>
      </c>
      <c r="L6" s="21" t="inlineStr">
        <is>
          <t>Partiel</t>
        </is>
      </c>
      <c r="M6" s="21" t="inlineStr">
        <is>
          <t>Virement</t>
        </is>
      </c>
      <c r="N6" s="21" t="inlineStr">
        <is>
          <t>JF-FICT-002</t>
        </is>
      </c>
      <c r="O6" s="27">
        <f>IF(F6="","",IFERROR(F6-'Paramètres'!$B$5,""))</f>
        <v/>
      </c>
      <c r="P6" s="10">
        <f>IF(I6="","",IFERROR(MAX(0,I6-IF(K6="",0,K6)),""))</f>
        <v/>
      </c>
      <c r="Q6" s="28">
        <f>IF(A6="","",IF(F6="","Date manquante",IF(G6="","Montant manquant",IF(L6="","Statut manquant",IF(L6="Annulé","Aucun suivi",IF(OR(AND(I6&lt;&gt;"",K6&gt;I6),AND(L6="Réglé",P6&gt;0),AND(L6&lt;&gt;"Réglé",P6=0)),"À vérifier",IF(P6=0,"Soldé",IF(F6&lt;'Paramètres'!$B$5,"En retard",IF(F6&lt;='Paramètres'!$B$5+'Paramètres'!$B$7,"À surveiller",IF(I6&gt;='Paramètres'!$B$10,"Montant important","Planifié"))))))))))</f>
        <v/>
      </c>
      <c r="R6" s="21" t="inlineStr">
        <is>
          <t>Cas de retard avec règlement partiel.</t>
        </is>
      </c>
    </row>
    <row r="7" ht="28" customHeight="1">
      <c r="A7" s="21" t="inlineStr">
        <is>
          <t>ECH-003</t>
        </is>
      </c>
      <c r="B7" s="21" t="inlineStr">
        <is>
          <t>Acompte restauration</t>
        </is>
      </c>
      <c r="C7" s="21" t="inlineStr">
        <is>
          <t>Galerie Mandarine (lieu fictif)</t>
        </is>
      </c>
      <c r="D7" s="21" t="inlineStr">
        <is>
          <t>Cuisine des Étoiles Carrées (entité fictive)</t>
        </is>
      </c>
      <c r="E7" s="21" t="inlineStr">
        <is>
          <t>Léo Brindille (personnage fictif)</t>
        </is>
      </c>
      <c r="F7" s="22" t="n">
        <v>46277</v>
      </c>
      <c r="G7" s="23" t="n">
        <v>6000</v>
      </c>
      <c r="H7" s="24" t="n">
        <v>0.1</v>
      </c>
      <c r="I7" s="11">
        <f>IF(G7="","",IFERROR(ROUND(G7*(1+IF(H7="",'Paramètres'!$B$9,H7)),2),""))</f>
        <v/>
      </c>
      <c r="J7" s="22" t="n"/>
      <c r="K7" s="23" t="n"/>
      <c r="L7" s="21" t="inlineStr">
        <is>
          <t>Validé</t>
        </is>
      </c>
      <c r="M7" s="21" t="inlineStr">
        <is>
          <t>Virement</t>
        </is>
      </c>
      <c r="N7" s="21" t="n"/>
      <c r="O7" s="25">
        <f>IF(F7="","",IFERROR(F7-'Paramètres'!$B$5,""))</f>
        <v/>
      </c>
      <c r="P7" s="11">
        <f>IF(I7="","",IFERROR(MAX(0,I7-IF(K7="",0,K7)),""))</f>
        <v/>
      </c>
      <c r="Q7" s="26">
        <f>IF(A7="","",IF(F7="","Date manquante",IF(G7="","Montant manquant",IF(L7="","Statut manquant",IF(L7="Annulé","Aucun suivi",IF(OR(AND(I7&lt;&gt;"",K7&gt;I7),AND(L7="Réglé",P7&gt;0),AND(L7&lt;&gt;"Réglé",P7=0)),"À vérifier",IF(P7=0,"Soldé",IF(F7&lt;'Paramètres'!$B$5,"En retard",IF(F7&lt;='Paramètres'!$B$5+'Paramètres'!$B$7,"À surveiller",IF(I7&gt;='Paramètres'!$B$10,"Montant important","Planifié"))))))))))</f>
        <v/>
      </c>
      <c r="R7" s="21" t="inlineStr">
        <is>
          <t>À sécuriser dans l’horizon d’alerte.</t>
        </is>
      </c>
    </row>
    <row r="8" ht="28" customHeight="1">
      <c r="A8" s="21" t="inlineStr">
        <is>
          <t>ECH-004</t>
        </is>
      </c>
      <c r="B8" s="21" t="inlineStr">
        <is>
          <t>Décors et signalétique</t>
        </is>
      </c>
      <c r="C8" s="21" t="inlineStr">
        <is>
          <t>Atrium des Nuages (lieu fictif)</t>
        </is>
      </c>
      <c r="D8" s="21" t="inlineStr">
        <is>
          <t>Décors Pollen Violet (entité fictive)</t>
        </is>
      </c>
      <c r="E8" s="21" t="inlineStr">
        <is>
          <t>Inès Comète (personnage fictif)</t>
        </is>
      </c>
      <c r="F8" s="22" t="n">
        <v>46287</v>
      </c>
      <c r="G8" s="23" t="n">
        <v>4200</v>
      </c>
      <c r="H8" s="24" t="n">
        <v>0.2</v>
      </c>
      <c r="I8" s="10">
        <f>IF(G8="","",IFERROR(ROUND(G8*(1+IF(H8="",'Paramètres'!$B$9,H8)),2),""))</f>
        <v/>
      </c>
      <c r="J8" s="22" t="n"/>
      <c r="K8" s="23" t="n"/>
      <c r="L8" s="21" t="inlineStr">
        <is>
          <t>Validé</t>
        </is>
      </c>
      <c r="M8" s="21" t="inlineStr">
        <is>
          <t>Virement</t>
        </is>
      </c>
      <c r="N8" s="21" t="n"/>
      <c r="O8" s="27">
        <f>IF(F8="","",IFERROR(F8-'Paramètres'!$B$5,""))</f>
        <v/>
      </c>
      <c r="P8" s="10">
        <f>IF(I8="","",IFERROR(MAX(0,I8-IF(K8="",0,K8)),""))</f>
        <v/>
      </c>
      <c r="Q8" s="28">
        <f>IF(A8="","",IF(F8="","Date manquante",IF(G8="","Montant manquant",IF(L8="","Statut manquant",IF(L8="Annulé","Aucun suivi",IF(OR(AND(I8&lt;&gt;"",K8&gt;I8),AND(L8="Réglé",P8&gt;0),AND(L8&lt;&gt;"Réglé",P8=0)),"À vérifier",IF(P8=0,"Soldé",IF(F8&lt;'Paramètres'!$B$5,"En retard",IF(F8&lt;='Paramètres'!$B$5+'Paramètres'!$B$7,"À surveiller",IF(I8&gt;='Paramètres'!$B$10,"Montant important","Planifié"))))))))))</f>
        <v/>
      </c>
      <c r="R8" s="21" t="inlineStr">
        <is>
          <t>Cas limite : échéance exactement à quatorze jours.</t>
        </is>
      </c>
    </row>
    <row r="9" ht="28" customHeight="1">
      <c r="A9" s="21" t="inlineStr">
        <is>
          <t>ECH-005</t>
        </is>
      </c>
      <c r="B9" s="21" t="inlineStr">
        <is>
          <t>Accueil et filtrage</t>
        </is>
      </c>
      <c r="C9" s="21" t="inlineStr">
        <is>
          <t>Parvis des Cerfs-Volants (lieu fictif)</t>
        </is>
      </c>
      <c r="D9" s="21" t="inlineStr">
        <is>
          <t>Garde Luciole (entité fictive)</t>
        </is>
      </c>
      <c r="E9" s="21" t="inlineStr">
        <is>
          <t>Sacha Nuage (personnage fictif)</t>
        </is>
      </c>
      <c r="F9" s="22" t="n">
        <v>46305</v>
      </c>
      <c r="G9" s="23" t="n">
        <v>6800</v>
      </c>
      <c r="H9" s="24" t="n">
        <v>0.2</v>
      </c>
      <c r="I9" s="11">
        <f>IF(G9="","",IFERROR(ROUND(G9*(1+IF(H9="",'Paramètres'!$B$9,H9)),2),""))</f>
        <v/>
      </c>
      <c r="J9" s="22" t="n"/>
      <c r="K9" s="23" t="n"/>
      <c r="L9" s="21" t="inlineStr">
        <is>
          <t>Validé</t>
        </is>
      </c>
      <c r="M9" s="21" t="inlineStr">
        <is>
          <t>Virement</t>
        </is>
      </c>
      <c r="N9" s="21" t="n"/>
      <c r="O9" s="25">
        <f>IF(F9="","",IFERROR(F9-'Paramètres'!$B$5,""))</f>
        <v/>
      </c>
      <c r="P9" s="11">
        <f>IF(I9="","",IFERROR(MAX(0,I9-IF(K9="",0,K9)),""))</f>
        <v/>
      </c>
      <c r="Q9" s="26">
        <f>IF(A9="","",IF(F9="","Date manquante",IF(G9="","Montant manquant",IF(L9="","Statut manquant",IF(L9="Annulé","Aucun suivi",IF(OR(AND(I9&lt;&gt;"",K9&gt;I9),AND(L9="Réglé",P9&gt;0),AND(L9&lt;&gt;"Réglé",P9=0)),"À vérifier",IF(P9=0,"Soldé",IF(F9&lt;'Paramètres'!$B$5,"En retard",IF(F9&lt;='Paramètres'!$B$5+'Paramètres'!$B$7,"À surveiller",IF(I9&gt;='Paramètres'!$B$10,"Montant important","Planifié"))))))))))</f>
        <v/>
      </c>
      <c r="R9" s="21" t="inlineStr">
        <is>
          <t>Montant TTC égal au seuil important modifiable.</t>
        </is>
      </c>
    </row>
    <row r="10" ht="28" customHeight="1">
      <c r="A10" s="21" t="inlineStr">
        <is>
          <t>ECH-006</t>
        </is>
      </c>
      <c r="B10" s="21" t="inlineStr">
        <is>
          <t>Interprétation</t>
        </is>
      </c>
      <c r="C10" s="21" t="inlineStr">
        <is>
          <t>Salon des Échos (lieu fictif)</t>
        </is>
      </c>
      <c r="D10" s="21" t="inlineStr">
        <is>
          <t>Voix du Parallèle (entité fictive)</t>
        </is>
      </c>
      <c r="E10" s="21" t="inlineStr">
        <is>
          <t>Mila Cosmos (personnage fictif)</t>
        </is>
      </c>
      <c r="F10" s="22" t="n">
        <v>46315</v>
      </c>
      <c r="G10" s="23" t="n">
        <v>3500</v>
      </c>
      <c r="H10" s="24" t="n">
        <v>0.2</v>
      </c>
      <c r="I10" s="10">
        <f>IF(G10="","",IFERROR(ROUND(G10*(1+IF(H10="",'Paramètres'!$B$9,H10)),2),""))</f>
        <v/>
      </c>
      <c r="J10" s="22" t="n"/>
      <c r="K10" s="23" t="n"/>
      <c r="L10" s="21" t="inlineStr">
        <is>
          <t>À planifier</t>
        </is>
      </c>
      <c r="M10" s="21" t="inlineStr">
        <is>
          <t>Virement</t>
        </is>
      </c>
      <c r="N10" s="21" t="n"/>
      <c r="O10" s="27">
        <f>IF(F10="","",IFERROR(F10-'Paramètres'!$B$5,""))</f>
        <v/>
      </c>
      <c r="P10" s="10">
        <f>IF(I10="","",IFERROR(MAX(0,I10-IF(K10="",0,K10)),""))</f>
        <v/>
      </c>
      <c r="Q10" s="28">
        <f>IF(A10="","",IF(F10="","Date manquante",IF(G10="","Montant manquant",IF(L10="","Statut manquant",IF(L10="Annulé","Aucun suivi",IF(OR(AND(I10&lt;&gt;"",K10&gt;I10),AND(L10="Réglé",P10&gt;0),AND(L10&lt;&gt;"Réglé",P10=0)),"À vérifier",IF(P10=0,"Soldé",IF(F10&lt;'Paramètres'!$B$5,"En retard",IF(F10&lt;='Paramètres'!$B$5+'Paramètres'!$B$7,"À surveiller",IF(I10&gt;='Paramètres'!$B$10,"Montant important","Planifié"))))))))))</f>
        <v/>
      </c>
      <c r="R10" s="21" t="inlineStr">
        <is>
          <t>Échéance future sans règlement saisi.</t>
        </is>
      </c>
    </row>
    <row r="11" ht="28" customHeight="1">
      <c r="A11" s="21" t="inlineStr">
        <is>
          <t>ECH-007</t>
        </is>
      </c>
      <c r="B11" s="21" t="inlineStr">
        <is>
          <t>Navettes logistiques</t>
        </is>
      </c>
      <c r="C11" s="21" t="inlineStr">
        <is>
          <t>Quai des Origamis (lieu fictif)</t>
        </is>
      </c>
      <c r="D11" s="21" t="inlineStr">
        <is>
          <t>Navette Moustache (entité fictive)</t>
        </is>
      </c>
      <c r="E11" s="21" t="inlineStr">
        <is>
          <t>Noé Prisme (personnage fictif)</t>
        </is>
      </c>
      <c r="F11" s="22" t="n">
        <v>46331</v>
      </c>
      <c r="G11" s="23" t="n">
        <v>2800</v>
      </c>
      <c r="H11" s="24" t="n">
        <v>0.2</v>
      </c>
      <c r="I11" s="11">
        <f>IF(G11="","",IFERROR(ROUND(G11*(1+IF(H11="",'Paramètres'!$B$9,H11)),2),""))</f>
        <v/>
      </c>
      <c r="J11" s="22" t="n"/>
      <c r="K11" s="23" t="n"/>
      <c r="L11" s="21" t="inlineStr">
        <is>
          <t>Validé</t>
        </is>
      </c>
      <c r="M11" s="21" t="inlineStr">
        <is>
          <t>Carte d’entreprise</t>
        </is>
      </c>
      <c r="N11" s="21" t="n"/>
      <c r="O11" s="25">
        <f>IF(F11="","",IFERROR(F11-'Paramètres'!$B$5,""))</f>
        <v/>
      </c>
      <c r="P11" s="11">
        <f>IF(I11="","",IFERROR(MAX(0,I11-IF(K11="",0,K11)),""))</f>
        <v/>
      </c>
      <c r="Q11" s="26">
        <f>IF(A11="","",IF(F11="","Date manquante",IF(G11="","Montant manquant",IF(L11="","Statut manquant",IF(L11="Annulé","Aucun suivi",IF(OR(AND(I11&lt;&gt;"",K11&gt;I11),AND(L11="Réglé",P11&gt;0),AND(L11&lt;&gt;"Réglé",P11=0)),"À vérifier",IF(P11=0,"Soldé",IF(F11&lt;'Paramètres'!$B$5,"En retard",IF(F11&lt;='Paramètres'!$B$5+'Paramètres'!$B$7,"À surveiller",IF(I11&gt;='Paramètres'!$B$10,"Montant important","Planifié"))))))))))</f>
        <v/>
      </c>
      <c r="R11" s="21" t="inlineStr">
        <is>
          <t>Montant prévu pour la logistique.</t>
        </is>
      </c>
    </row>
    <row r="12" ht="28" customHeight="1">
      <c r="A12" s="21" t="inlineStr">
        <is>
          <t>ECH-008</t>
        </is>
      </c>
      <c r="B12" s="21" t="inlineStr">
        <is>
          <t>Solde location</t>
        </is>
      </c>
      <c r="C12" s="21" t="inlineStr">
        <is>
          <t>Atrium des Nuages (lieu fictif)</t>
        </is>
      </c>
      <c r="D12" s="21" t="inlineStr">
        <is>
          <t>Maison Lanterne Bleue (entité fictive)</t>
        </is>
      </c>
      <c r="E12" s="21" t="inlineStr">
        <is>
          <t>Camille Zéphyr (personnage fictif)</t>
        </is>
      </c>
      <c r="F12" s="22" t="n">
        <v>46339</v>
      </c>
      <c r="G12" s="23" t="n">
        <v>18000</v>
      </c>
      <c r="H12" s="24" t="n">
        <v>0.2</v>
      </c>
      <c r="I12" s="10">
        <f>IF(G12="","",IFERROR(ROUND(G12*(1+IF(H12="",'Paramètres'!$B$9,H12)),2),""))</f>
        <v/>
      </c>
      <c r="J12" s="22" t="n"/>
      <c r="K12" s="23" t="n"/>
      <c r="L12" s="21" t="inlineStr">
        <is>
          <t>Validé</t>
        </is>
      </c>
      <c r="M12" s="21" t="inlineStr">
        <is>
          <t>Virement</t>
        </is>
      </c>
      <c r="N12" s="21" t="n"/>
      <c r="O12" s="27">
        <f>IF(F12="","",IFERROR(F12-'Paramètres'!$B$5,""))</f>
        <v/>
      </c>
      <c r="P12" s="10">
        <f>IF(I12="","",IFERROR(MAX(0,I12-IF(K12="",0,K12)),""))</f>
        <v/>
      </c>
      <c r="Q12" s="28">
        <f>IF(A12="","",IF(F12="","Date manquante",IF(G12="","Montant manquant",IF(L12="","Statut manquant",IF(L12="Annulé","Aucun suivi",IF(OR(AND(I12&lt;&gt;"",K12&gt;I12),AND(L12="Réglé",P12&gt;0),AND(L12&lt;&gt;"Réglé",P12=0)),"À vérifier",IF(P12=0,"Soldé",IF(F12&lt;'Paramètres'!$B$5,"En retard",IF(F12&lt;='Paramètres'!$B$5+'Paramètres'!$B$7,"À surveiller",IF(I12&gt;='Paramètres'!$B$10,"Montant important","Planifié"))))))))))</f>
        <v/>
      </c>
      <c r="R12" s="21" t="inlineStr">
        <is>
          <t>Solde principal avant l’événement.</t>
        </is>
      </c>
    </row>
    <row r="13" ht="28" customHeight="1">
      <c r="A13" s="21" t="inlineStr">
        <is>
          <t>ECH-009</t>
        </is>
      </c>
      <c r="B13" s="21" t="inlineStr">
        <is>
          <t>Solde restauration</t>
        </is>
      </c>
      <c r="C13" s="21" t="inlineStr">
        <is>
          <t>Galerie Mandarine (lieu fictif)</t>
        </is>
      </c>
      <c r="D13" s="21" t="inlineStr">
        <is>
          <t>Cuisine des Étoiles Carrées (entité fictive)</t>
        </is>
      </c>
      <c r="E13" s="21" t="inlineStr">
        <is>
          <t>Léo Brindille (personnage fictif)</t>
        </is>
      </c>
      <c r="F13" s="22" t="n">
        <v>46344</v>
      </c>
      <c r="G13" s="23" t="n">
        <v>9000</v>
      </c>
      <c r="H13" s="24" t="n">
        <v>0.1</v>
      </c>
      <c r="I13" s="11">
        <f>IF(G13="","",IFERROR(ROUND(G13*(1+IF(H13="",'Paramètres'!$B$9,H13)),2),""))</f>
        <v/>
      </c>
      <c r="J13" s="22" t="n"/>
      <c r="K13" s="23" t="n"/>
      <c r="L13" s="21" t="inlineStr">
        <is>
          <t>À planifier</t>
        </is>
      </c>
      <c r="M13" s="21" t="inlineStr">
        <is>
          <t>Virement</t>
        </is>
      </c>
      <c r="N13" s="21" t="n"/>
      <c r="O13" s="25">
        <f>IF(F13="","",IFERROR(F13-'Paramètres'!$B$5,""))</f>
        <v/>
      </c>
      <c r="P13" s="11">
        <f>IF(I13="","",IFERROR(MAX(0,I13-IF(K13="",0,K13)),""))</f>
        <v/>
      </c>
      <c r="Q13" s="26">
        <f>IF(A13="","",IF(F13="","Date manquante",IF(G13="","Montant manquant",IF(L13="","Statut manquant",IF(L13="Annulé","Aucun suivi",IF(OR(AND(I13&lt;&gt;"",K13&gt;I13),AND(L13="Réglé",P13&gt;0),AND(L13&lt;&gt;"Réglé",P13=0)),"À vérifier",IF(P13=0,"Soldé",IF(F13&lt;'Paramètres'!$B$5,"En retard",IF(F13&lt;='Paramètres'!$B$5+'Paramètres'!$B$7,"À surveiller",IF(I13&gt;='Paramètres'!$B$10,"Montant important","Planifié"))))))))))</f>
        <v/>
      </c>
      <c r="R13" s="21" t="inlineStr">
        <is>
          <t>Solde à confirmer avant validation.</t>
        </is>
      </c>
    </row>
    <row r="14" ht="28" customHeight="1">
      <c r="A14" s="21" t="inlineStr">
        <is>
          <t>ECH-010</t>
        </is>
      </c>
      <c r="B14" s="21" t="inlineStr">
        <is>
          <t>Images de restitution</t>
        </is>
      </c>
      <c r="C14" s="21" t="inlineStr">
        <is>
          <t>Salon des Échos (lieu fictif)</t>
        </is>
      </c>
      <c r="D14" s="21" t="inlineStr">
        <is>
          <t>Images Cerf-Volant (entité fictive)</t>
        </is>
      </c>
      <c r="E14" s="21" t="inlineStr">
        <is>
          <t>Anaïs Poussière (personnage fictif)</t>
        </is>
      </c>
      <c r="F14" s="22" t="n">
        <v>46366</v>
      </c>
      <c r="G14" s="23" t="n">
        <v>2400</v>
      </c>
      <c r="H14" s="24" t="n"/>
      <c r="I14" s="10">
        <f>IF(G14="","",IFERROR(ROUND(G14*(1+IF(H14="",'Paramètres'!$B$9,H14)),2),""))</f>
        <v/>
      </c>
      <c r="J14" s="22" t="n"/>
      <c r="K14" s="23" t="n"/>
      <c r="L14" s="21" t="inlineStr">
        <is>
          <t>À planifier</t>
        </is>
      </c>
      <c r="M14" s="21" t="inlineStr">
        <is>
          <t>Carte d’entreprise</t>
        </is>
      </c>
      <c r="N14" s="21" t="n"/>
      <c r="O14" s="27">
        <f>IF(F14="","",IFERROR(F14-'Paramètres'!$B$5,""))</f>
        <v/>
      </c>
      <c r="P14" s="10">
        <f>IF(I14="","",IFERROR(MAX(0,I14-IF(K14="",0,K14)),""))</f>
        <v/>
      </c>
      <c r="Q14" s="28">
        <f>IF(A14="","",IF(F14="","Date manquante",IF(G14="","Montant manquant",IF(L14="","Statut manquant",IF(L14="Annulé","Aucun suivi",IF(OR(AND(I14&lt;&gt;"",K14&gt;I14),AND(L14="Réglé",P14&gt;0),AND(L14&lt;&gt;"Réglé",P14=0)),"À vérifier",IF(P14=0,"Soldé",IF(F14&lt;'Paramètres'!$B$5,"En retard",IF(F14&lt;='Paramètres'!$B$5+'Paramètres'!$B$7,"À surveiller",IF(I14&gt;='Paramètres'!$B$10,"Montant important","Planifié"))))))))))</f>
        <v/>
      </c>
      <c r="R14" s="21" t="inlineStr">
        <is>
          <t>TVA vide : le taux par défaut des Paramètres est utilisé.</t>
        </is>
      </c>
    </row>
    <row r="15" ht="22" customHeight="1">
      <c r="A15" s="21" t="n"/>
      <c r="B15" s="21" t="n"/>
      <c r="C15" s="21" t="n"/>
      <c r="D15" s="21" t="n"/>
      <c r="E15" s="21" t="n"/>
      <c r="F15" s="22" t="n"/>
      <c r="G15" s="23" t="n"/>
      <c r="H15" s="24" t="n"/>
      <c r="I15" s="11">
        <f>IF(G15="","",IFERROR(ROUND(G15*(1+IF(H15="",'Paramètres'!$B$9,H15)),2),""))</f>
        <v/>
      </c>
      <c r="J15" s="22" t="n"/>
      <c r="K15" s="23" t="n"/>
      <c r="L15" s="21" t="n"/>
      <c r="M15" s="21" t="n"/>
      <c r="N15" s="21" t="n"/>
      <c r="O15" s="25">
        <f>IF(F15="","",IFERROR(F15-'Paramètres'!$B$5,""))</f>
        <v/>
      </c>
      <c r="P15" s="11">
        <f>IF(I15="","",IFERROR(MAX(0,I15-IF(K15="",0,K15)),""))</f>
        <v/>
      </c>
      <c r="Q15" s="26">
        <f>IF(A15="","",IF(F15="","Date manquante",IF(G15="","Montant manquant",IF(L15="","Statut manquant",IF(L15="Annulé","Aucun suivi",IF(OR(AND(I15&lt;&gt;"",K15&gt;I15),AND(L15="Réglé",P15&gt;0),AND(L15&lt;&gt;"Réglé",P15=0)),"À vérifier",IF(P15=0,"Soldé",IF(F15&lt;'Paramètres'!$B$5,"En retard",IF(F15&lt;='Paramètres'!$B$5+'Paramètres'!$B$7,"À surveiller",IF(I15&gt;='Paramètres'!$B$10,"Montant important","Planifié"))))))))))</f>
        <v/>
      </c>
      <c r="R15" s="21" t="n"/>
    </row>
    <row r="16" ht="22" customHeight="1">
      <c r="A16" s="21" t="n"/>
      <c r="B16" s="21" t="n"/>
      <c r="C16" s="21" t="n"/>
      <c r="D16" s="21" t="n"/>
      <c r="E16" s="21" t="n"/>
      <c r="F16" s="22" t="n"/>
      <c r="G16" s="23" t="n"/>
      <c r="H16" s="24" t="n"/>
      <c r="I16" s="10">
        <f>IF(G16="","",IFERROR(ROUND(G16*(1+IF(H16="",'Paramètres'!$B$9,H16)),2),""))</f>
        <v/>
      </c>
      <c r="J16" s="22" t="n"/>
      <c r="K16" s="23" t="n"/>
      <c r="L16" s="21" t="n"/>
      <c r="M16" s="21" t="n"/>
      <c r="N16" s="21" t="n"/>
      <c r="O16" s="27">
        <f>IF(F16="","",IFERROR(F16-'Paramètres'!$B$5,""))</f>
        <v/>
      </c>
      <c r="P16" s="10">
        <f>IF(I16="","",IFERROR(MAX(0,I16-IF(K16="",0,K16)),""))</f>
        <v/>
      </c>
      <c r="Q16" s="28">
        <f>IF(A16="","",IF(F16="","Date manquante",IF(G16="","Montant manquant",IF(L16="","Statut manquant",IF(L16="Annulé","Aucun suivi",IF(OR(AND(I16&lt;&gt;"",K16&gt;I16),AND(L16="Réglé",P16&gt;0),AND(L16&lt;&gt;"Réglé",P16=0)),"À vérifier",IF(P16=0,"Soldé",IF(F16&lt;'Paramètres'!$B$5,"En retard",IF(F16&lt;='Paramètres'!$B$5+'Paramètres'!$B$7,"À surveiller",IF(I16&gt;='Paramètres'!$B$10,"Montant important","Planifié"))))))))))</f>
        <v/>
      </c>
      <c r="R16" s="21" t="n"/>
    </row>
    <row r="17" ht="22" customHeight="1">
      <c r="A17" s="21" t="n"/>
      <c r="B17" s="21" t="n"/>
      <c r="C17" s="21" t="n"/>
      <c r="D17" s="21" t="n"/>
      <c r="E17" s="21" t="n"/>
      <c r="F17" s="22" t="n"/>
      <c r="G17" s="23" t="n"/>
      <c r="H17" s="24" t="n"/>
      <c r="I17" s="11">
        <f>IF(G17="","",IFERROR(ROUND(G17*(1+IF(H17="",'Paramètres'!$B$9,H17)),2),""))</f>
        <v/>
      </c>
      <c r="J17" s="22" t="n"/>
      <c r="K17" s="23" t="n"/>
      <c r="L17" s="21" t="n"/>
      <c r="M17" s="21" t="n"/>
      <c r="N17" s="21" t="n"/>
      <c r="O17" s="25">
        <f>IF(F17="","",IFERROR(F17-'Paramètres'!$B$5,""))</f>
        <v/>
      </c>
      <c r="P17" s="11">
        <f>IF(I17="","",IFERROR(MAX(0,I17-IF(K17="",0,K17)),""))</f>
        <v/>
      </c>
      <c r="Q17" s="26">
        <f>IF(A17="","",IF(F17="","Date manquante",IF(G17="","Montant manquant",IF(L17="","Statut manquant",IF(L17="Annulé","Aucun suivi",IF(OR(AND(I17&lt;&gt;"",K17&gt;I17),AND(L17="Réglé",P17&gt;0),AND(L17&lt;&gt;"Réglé",P17=0)),"À vérifier",IF(P17=0,"Soldé",IF(F17&lt;'Paramètres'!$B$5,"En retard",IF(F17&lt;='Paramètres'!$B$5+'Paramètres'!$B$7,"À surveiller",IF(I17&gt;='Paramètres'!$B$10,"Montant important","Planifié"))))))))))</f>
        <v/>
      </c>
      <c r="R17" s="21" t="n"/>
    </row>
    <row r="18" ht="22" customHeight="1">
      <c r="A18" s="21" t="n"/>
      <c r="B18" s="21" t="n"/>
      <c r="C18" s="21" t="n"/>
      <c r="D18" s="21" t="n"/>
      <c r="E18" s="21" t="n"/>
      <c r="F18" s="22" t="n"/>
      <c r="G18" s="23" t="n"/>
      <c r="H18" s="24" t="n"/>
      <c r="I18" s="10">
        <f>IF(G18="","",IFERROR(ROUND(G18*(1+IF(H18="",'Paramètres'!$B$9,H18)),2),""))</f>
        <v/>
      </c>
      <c r="J18" s="22" t="n"/>
      <c r="K18" s="23" t="n"/>
      <c r="L18" s="21" t="n"/>
      <c r="M18" s="21" t="n"/>
      <c r="N18" s="21" t="n"/>
      <c r="O18" s="27">
        <f>IF(F18="","",IFERROR(F18-'Paramètres'!$B$5,""))</f>
        <v/>
      </c>
      <c r="P18" s="10">
        <f>IF(I18="","",IFERROR(MAX(0,I18-IF(K18="",0,K18)),""))</f>
        <v/>
      </c>
      <c r="Q18" s="28">
        <f>IF(A18="","",IF(F18="","Date manquante",IF(G18="","Montant manquant",IF(L18="","Statut manquant",IF(L18="Annulé","Aucun suivi",IF(OR(AND(I18&lt;&gt;"",K18&gt;I18),AND(L18="Réglé",P18&gt;0),AND(L18&lt;&gt;"Réglé",P18=0)),"À vérifier",IF(P18=0,"Soldé",IF(F18&lt;'Paramètres'!$B$5,"En retard",IF(F18&lt;='Paramètres'!$B$5+'Paramètres'!$B$7,"À surveiller",IF(I18&gt;='Paramètres'!$B$10,"Montant important","Planifié"))))))))))</f>
        <v/>
      </c>
      <c r="R18" s="21" t="n"/>
    </row>
    <row r="19" ht="22" customHeight="1">
      <c r="A19" s="21" t="n"/>
      <c r="B19" s="21" t="n"/>
      <c r="C19" s="21" t="n"/>
      <c r="D19" s="21" t="n"/>
      <c r="E19" s="21" t="n"/>
      <c r="F19" s="22" t="n"/>
      <c r="G19" s="23" t="n"/>
      <c r="H19" s="24" t="n"/>
      <c r="I19" s="11">
        <f>IF(G19="","",IFERROR(ROUND(G19*(1+IF(H19="",'Paramètres'!$B$9,H19)),2),""))</f>
        <v/>
      </c>
      <c r="J19" s="22" t="n"/>
      <c r="K19" s="23" t="n"/>
      <c r="L19" s="21" t="n"/>
      <c r="M19" s="21" t="n"/>
      <c r="N19" s="21" t="n"/>
      <c r="O19" s="25">
        <f>IF(F19="","",IFERROR(F19-'Paramètres'!$B$5,""))</f>
        <v/>
      </c>
      <c r="P19" s="11">
        <f>IF(I19="","",IFERROR(MAX(0,I19-IF(K19="",0,K19)),""))</f>
        <v/>
      </c>
      <c r="Q19" s="26">
        <f>IF(A19="","",IF(F19="","Date manquante",IF(G19="","Montant manquant",IF(L19="","Statut manquant",IF(L19="Annulé","Aucun suivi",IF(OR(AND(I19&lt;&gt;"",K19&gt;I19),AND(L19="Réglé",P19&gt;0),AND(L19&lt;&gt;"Réglé",P19=0)),"À vérifier",IF(P19=0,"Soldé",IF(F19&lt;'Paramètres'!$B$5,"En retard",IF(F19&lt;='Paramètres'!$B$5+'Paramètres'!$B$7,"À surveiller",IF(I19&gt;='Paramètres'!$B$10,"Montant important","Planifié"))))))))))</f>
        <v/>
      </c>
      <c r="R19" s="21" t="n"/>
    </row>
    <row r="20" ht="22" customHeight="1">
      <c r="A20" s="21" t="n"/>
      <c r="B20" s="21" t="n"/>
      <c r="C20" s="21" t="n"/>
      <c r="D20" s="21" t="n"/>
      <c r="E20" s="21" t="n"/>
      <c r="F20" s="22" t="n"/>
      <c r="G20" s="23" t="n"/>
      <c r="H20" s="24" t="n"/>
      <c r="I20" s="10">
        <f>IF(G20="","",IFERROR(ROUND(G20*(1+IF(H20="",'Paramètres'!$B$9,H20)),2),""))</f>
        <v/>
      </c>
      <c r="J20" s="22" t="n"/>
      <c r="K20" s="23" t="n"/>
      <c r="L20" s="21" t="n"/>
      <c r="M20" s="21" t="n"/>
      <c r="N20" s="21" t="n"/>
      <c r="O20" s="27">
        <f>IF(F20="","",IFERROR(F20-'Paramètres'!$B$5,""))</f>
        <v/>
      </c>
      <c r="P20" s="10">
        <f>IF(I20="","",IFERROR(MAX(0,I20-IF(K20="",0,K20)),""))</f>
        <v/>
      </c>
      <c r="Q20" s="28">
        <f>IF(A20="","",IF(F20="","Date manquante",IF(G20="","Montant manquant",IF(L20="","Statut manquant",IF(L20="Annulé","Aucun suivi",IF(OR(AND(I20&lt;&gt;"",K20&gt;I20),AND(L20="Réglé",P20&gt;0),AND(L20&lt;&gt;"Réglé",P20=0)),"À vérifier",IF(P20=0,"Soldé",IF(F20&lt;'Paramètres'!$B$5,"En retard",IF(F20&lt;='Paramètres'!$B$5+'Paramètres'!$B$7,"À surveiller",IF(I20&gt;='Paramètres'!$B$10,"Montant important","Planifié"))))))))))</f>
        <v/>
      </c>
      <c r="R20" s="21" t="n"/>
    </row>
    <row r="21" ht="22" customHeight="1">
      <c r="A21" s="21" t="n"/>
      <c r="B21" s="21" t="n"/>
      <c r="C21" s="21" t="n"/>
      <c r="D21" s="21" t="n"/>
      <c r="E21" s="21" t="n"/>
      <c r="F21" s="22" t="n"/>
      <c r="G21" s="23" t="n"/>
      <c r="H21" s="24" t="n"/>
      <c r="I21" s="11">
        <f>IF(G21="","",IFERROR(ROUND(G21*(1+IF(H21="",'Paramètres'!$B$9,H21)),2),""))</f>
        <v/>
      </c>
      <c r="J21" s="22" t="n"/>
      <c r="K21" s="23" t="n"/>
      <c r="L21" s="21" t="n"/>
      <c r="M21" s="21" t="n"/>
      <c r="N21" s="21" t="n"/>
      <c r="O21" s="25">
        <f>IF(F21="","",IFERROR(F21-'Paramètres'!$B$5,""))</f>
        <v/>
      </c>
      <c r="P21" s="11">
        <f>IF(I21="","",IFERROR(MAX(0,I21-IF(K21="",0,K21)),""))</f>
        <v/>
      </c>
      <c r="Q21" s="26">
        <f>IF(A21="","",IF(F21="","Date manquante",IF(G21="","Montant manquant",IF(L21="","Statut manquant",IF(L21="Annulé","Aucun suivi",IF(OR(AND(I21&lt;&gt;"",K21&gt;I21),AND(L21="Réglé",P21&gt;0),AND(L21&lt;&gt;"Réglé",P21=0)),"À vérifier",IF(P21=0,"Soldé",IF(F21&lt;'Paramètres'!$B$5,"En retard",IF(F21&lt;='Paramètres'!$B$5+'Paramètres'!$B$7,"À surveiller",IF(I21&gt;='Paramètres'!$B$10,"Montant important","Planifié"))))))))))</f>
        <v/>
      </c>
      <c r="R21" s="21" t="n"/>
    </row>
    <row r="22" ht="22" customHeight="1">
      <c r="A22" s="21" t="n"/>
      <c r="B22" s="21" t="n"/>
      <c r="C22" s="21" t="n"/>
      <c r="D22" s="21" t="n"/>
      <c r="E22" s="21" t="n"/>
      <c r="F22" s="22" t="n"/>
      <c r="G22" s="23" t="n"/>
      <c r="H22" s="24" t="n"/>
      <c r="I22" s="10">
        <f>IF(G22="","",IFERROR(ROUND(G22*(1+IF(H22="",'Paramètres'!$B$9,H22)),2),""))</f>
        <v/>
      </c>
      <c r="J22" s="22" t="n"/>
      <c r="K22" s="23" t="n"/>
      <c r="L22" s="21" t="n"/>
      <c r="M22" s="21" t="n"/>
      <c r="N22" s="21" t="n"/>
      <c r="O22" s="27">
        <f>IF(F22="","",IFERROR(F22-'Paramètres'!$B$5,""))</f>
        <v/>
      </c>
      <c r="P22" s="10">
        <f>IF(I22="","",IFERROR(MAX(0,I22-IF(K22="",0,K22)),""))</f>
        <v/>
      </c>
      <c r="Q22" s="28">
        <f>IF(A22="","",IF(F22="","Date manquante",IF(G22="","Montant manquant",IF(L22="","Statut manquant",IF(L22="Annulé","Aucun suivi",IF(OR(AND(I22&lt;&gt;"",K22&gt;I22),AND(L22="Réglé",P22&gt;0),AND(L22&lt;&gt;"Réglé",P22=0)),"À vérifier",IF(P22=0,"Soldé",IF(F22&lt;'Paramètres'!$B$5,"En retard",IF(F22&lt;='Paramètres'!$B$5+'Paramètres'!$B$7,"À surveiller",IF(I22&gt;='Paramètres'!$B$10,"Montant important","Planifié"))))))))))</f>
        <v/>
      </c>
      <c r="R22" s="21" t="n"/>
    </row>
    <row r="23" ht="22" customHeight="1">
      <c r="A23" s="21" t="n"/>
      <c r="B23" s="21" t="n"/>
      <c r="C23" s="21" t="n"/>
      <c r="D23" s="21" t="n"/>
      <c r="E23" s="21" t="n"/>
      <c r="F23" s="22" t="n"/>
      <c r="G23" s="23" t="n"/>
      <c r="H23" s="24" t="n"/>
      <c r="I23" s="11">
        <f>IF(G23="","",IFERROR(ROUND(G23*(1+IF(H23="",'Paramètres'!$B$9,H23)),2),""))</f>
        <v/>
      </c>
      <c r="J23" s="22" t="n"/>
      <c r="K23" s="23" t="n"/>
      <c r="L23" s="21" t="n"/>
      <c r="M23" s="21" t="n"/>
      <c r="N23" s="21" t="n"/>
      <c r="O23" s="25">
        <f>IF(F23="","",IFERROR(F23-'Paramètres'!$B$5,""))</f>
        <v/>
      </c>
      <c r="P23" s="11">
        <f>IF(I23="","",IFERROR(MAX(0,I23-IF(K23="",0,K23)),""))</f>
        <v/>
      </c>
      <c r="Q23" s="26">
        <f>IF(A23="","",IF(F23="","Date manquante",IF(G23="","Montant manquant",IF(L23="","Statut manquant",IF(L23="Annulé","Aucun suivi",IF(OR(AND(I23&lt;&gt;"",K23&gt;I23),AND(L23="Réglé",P23&gt;0),AND(L23&lt;&gt;"Réglé",P23=0)),"À vérifier",IF(P23=0,"Soldé",IF(F23&lt;'Paramètres'!$B$5,"En retard",IF(F23&lt;='Paramètres'!$B$5+'Paramètres'!$B$7,"À surveiller",IF(I23&gt;='Paramètres'!$B$10,"Montant important","Planifié"))))))))))</f>
        <v/>
      </c>
      <c r="R23" s="21" t="n"/>
    </row>
    <row r="24" ht="22" customHeight="1">
      <c r="A24" s="21" t="n"/>
      <c r="B24" s="21" t="n"/>
      <c r="C24" s="21" t="n"/>
      <c r="D24" s="21" t="n"/>
      <c r="E24" s="21" t="n"/>
      <c r="F24" s="22" t="n"/>
      <c r="G24" s="23" t="n"/>
      <c r="H24" s="24" t="n"/>
      <c r="I24" s="10">
        <f>IF(G24="","",IFERROR(ROUND(G24*(1+IF(H24="",'Paramètres'!$B$9,H24)),2),""))</f>
        <v/>
      </c>
      <c r="J24" s="22" t="n"/>
      <c r="K24" s="23" t="n"/>
      <c r="L24" s="21" t="n"/>
      <c r="M24" s="21" t="n"/>
      <c r="N24" s="21" t="n"/>
      <c r="O24" s="27">
        <f>IF(F24="","",IFERROR(F24-'Paramètres'!$B$5,""))</f>
        <v/>
      </c>
      <c r="P24" s="10">
        <f>IF(I24="","",IFERROR(MAX(0,I24-IF(K24="",0,K24)),""))</f>
        <v/>
      </c>
      <c r="Q24" s="28">
        <f>IF(A24="","",IF(F24="","Date manquante",IF(G24="","Montant manquant",IF(L24="","Statut manquant",IF(L24="Annulé","Aucun suivi",IF(OR(AND(I24&lt;&gt;"",K24&gt;I24),AND(L24="Réglé",P24&gt;0),AND(L24&lt;&gt;"Réglé",P24=0)),"À vérifier",IF(P24=0,"Soldé",IF(F24&lt;'Paramètres'!$B$5,"En retard",IF(F24&lt;='Paramètres'!$B$5+'Paramètres'!$B$7,"À surveiller",IF(I24&gt;='Paramètres'!$B$10,"Montant important","Planifié"))))))))))</f>
        <v/>
      </c>
      <c r="R24" s="21" t="n"/>
    </row>
    <row r="25" ht="22" customHeight="1">
      <c r="A25" s="21" t="n"/>
      <c r="B25" s="21" t="n"/>
      <c r="C25" s="21" t="n"/>
      <c r="D25" s="21" t="n"/>
      <c r="E25" s="21" t="n"/>
      <c r="F25" s="22" t="n"/>
      <c r="G25" s="23" t="n"/>
      <c r="H25" s="24" t="n"/>
      <c r="I25" s="11">
        <f>IF(G25="","",IFERROR(ROUND(G25*(1+IF(H25="",'Paramètres'!$B$9,H25)),2),""))</f>
        <v/>
      </c>
      <c r="J25" s="22" t="n"/>
      <c r="K25" s="23" t="n"/>
      <c r="L25" s="21" t="n"/>
      <c r="M25" s="21" t="n"/>
      <c r="N25" s="21" t="n"/>
      <c r="O25" s="25">
        <f>IF(F25="","",IFERROR(F25-'Paramètres'!$B$5,""))</f>
        <v/>
      </c>
      <c r="P25" s="11">
        <f>IF(I25="","",IFERROR(MAX(0,I25-IF(K25="",0,K25)),""))</f>
        <v/>
      </c>
      <c r="Q25" s="26">
        <f>IF(A25="","",IF(F25="","Date manquante",IF(G25="","Montant manquant",IF(L25="","Statut manquant",IF(L25="Annulé","Aucun suivi",IF(OR(AND(I25&lt;&gt;"",K25&gt;I25),AND(L25="Réglé",P25&gt;0),AND(L25&lt;&gt;"Réglé",P25=0)),"À vérifier",IF(P25=0,"Soldé",IF(F25&lt;'Paramètres'!$B$5,"En retard",IF(F25&lt;='Paramètres'!$B$5+'Paramètres'!$B$7,"À surveiller",IF(I25&gt;='Paramètres'!$B$10,"Montant important","Planifié"))))))))))</f>
        <v/>
      </c>
      <c r="R25" s="21" t="n"/>
    </row>
    <row r="26" ht="22" customHeight="1">
      <c r="A26" s="21" t="n"/>
      <c r="B26" s="21" t="n"/>
      <c r="C26" s="21" t="n"/>
      <c r="D26" s="21" t="n"/>
      <c r="E26" s="21" t="n"/>
      <c r="F26" s="22" t="n"/>
      <c r="G26" s="23" t="n"/>
      <c r="H26" s="24" t="n"/>
      <c r="I26" s="10">
        <f>IF(G26="","",IFERROR(ROUND(G26*(1+IF(H26="",'Paramètres'!$B$9,H26)),2),""))</f>
        <v/>
      </c>
      <c r="J26" s="22" t="n"/>
      <c r="K26" s="23" t="n"/>
      <c r="L26" s="21" t="n"/>
      <c r="M26" s="21" t="n"/>
      <c r="N26" s="21" t="n"/>
      <c r="O26" s="27">
        <f>IF(F26="","",IFERROR(F26-'Paramètres'!$B$5,""))</f>
        <v/>
      </c>
      <c r="P26" s="10">
        <f>IF(I26="","",IFERROR(MAX(0,I26-IF(K26="",0,K26)),""))</f>
        <v/>
      </c>
      <c r="Q26" s="28">
        <f>IF(A26="","",IF(F26="","Date manquante",IF(G26="","Montant manquant",IF(L26="","Statut manquant",IF(L26="Annulé","Aucun suivi",IF(OR(AND(I26&lt;&gt;"",K26&gt;I26),AND(L26="Réglé",P26&gt;0),AND(L26&lt;&gt;"Réglé",P26=0)),"À vérifier",IF(P26=0,"Soldé",IF(F26&lt;'Paramètres'!$B$5,"En retard",IF(F26&lt;='Paramètres'!$B$5+'Paramètres'!$B$7,"À surveiller",IF(I26&gt;='Paramètres'!$B$10,"Montant important","Planifié"))))))))))</f>
        <v/>
      </c>
      <c r="R26" s="21" t="n"/>
    </row>
    <row r="27" ht="22" customHeight="1">
      <c r="A27" s="21" t="n"/>
      <c r="B27" s="21" t="n"/>
      <c r="C27" s="21" t="n"/>
      <c r="D27" s="21" t="n"/>
      <c r="E27" s="21" t="n"/>
      <c r="F27" s="22" t="n"/>
      <c r="G27" s="23" t="n"/>
      <c r="H27" s="24" t="n"/>
      <c r="I27" s="11">
        <f>IF(G27="","",IFERROR(ROUND(G27*(1+IF(H27="",'Paramètres'!$B$9,H27)),2),""))</f>
        <v/>
      </c>
      <c r="J27" s="22" t="n"/>
      <c r="K27" s="23" t="n"/>
      <c r="L27" s="21" t="n"/>
      <c r="M27" s="21" t="n"/>
      <c r="N27" s="21" t="n"/>
      <c r="O27" s="25">
        <f>IF(F27="","",IFERROR(F27-'Paramètres'!$B$5,""))</f>
        <v/>
      </c>
      <c r="P27" s="11">
        <f>IF(I27="","",IFERROR(MAX(0,I27-IF(K27="",0,K27)),""))</f>
        <v/>
      </c>
      <c r="Q27" s="26">
        <f>IF(A27="","",IF(F27="","Date manquante",IF(G27="","Montant manquant",IF(L27="","Statut manquant",IF(L27="Annulé","Aucun suivi",IF(OR(AND(I27&lt;&gt;"",K27&gt;I27),AND(L27="Réglé",P27&gt;0),AND(L27&lt;&gt;"Réglé",P27=0)),"À vérifier",IF(P27=0,"Soldé",IF(F27&lt;'Paramètres'!$B$5,"En retard",IF(F27&lt;='Paramètres'!$B$5+'Paramètres'!$B$7,"À surveiller",IF(I27&gt;='Paramètres'!$B$10,"Montant important","Planifié"))))))))))</f>
        <v/>
      </c>
      <c r="R27" s="21" t="n"/>
    </row>
    <row r="28" ht="22" customHeight="1">
      <c r="A28" s="21" t="n"/>
      <c r="B28" s="21" t="n"/>
      <c r="C28" s="21" t="n"/>
      <c r="D28" s="21" t="n"/>
      <c r="E28" s="21" t="n"/>
      <c r="F28" s="22" t="n"/>
      <c r="G28" s="23" t="n"/>
      <c r="H28" s="24" t="n"/>
      <c r="I28" s="10">
        <f>IF(G28="","",IFERROR(ROUND(G28*(1+IF(H28="",'Paramètres'!$B$9,H28)),2),""))</f>
        <v/>
      </c>
      <c r="J28" s="22" t="n"/>
      <c r="K28" s="23" t="n"/>
      <c r="L28" s="21" t="n"/>
      <c r="M28" s="21" t="n"/>
      <c r="N28" s="21" t="n"/>
      <c r="O28" s="27">
        <f>IF(F28="","",IFERROR(F28-'Paramètres'!$B$5,""))</f>
        <v/>
      </c>
      <c r="P28" s="10">
        <f>IF(I28="","",IFERROR(MAX(0,I28-IF(K28="",0,K28)),""))</f>
        <v/>
      </c>
      <c r="Q28" s="28">
        <f>IF(A28="","",IF(F28="","Date manquante",IF(G28="","Montant manquant",IF(L28="","Statut manquant",IF(L28="Annulé","Aucun suivi",IF(OR(AND(I28&lt;&gt;"",K28&gt;I28),AND(L28="Réglé",P28&gt;0),AND(L28&lt;&gt;"Réglé",P28=0)),"À vérifier",IF(P28=0,"Soldé",IF(F28&lt;'Paramètres'!$B$5,"En retard",IF(F28&lt;='Paramètres'!$B$5+'Paramètres'!$B$7,"À surveiller",IF(I28&gt;='Paramètres'!$B$10,"Montant important","Planifié"))))))))))</f>
        <v/>
      </c>
      <c r="R28" s="21" t="n"/>
    </row>
    <row r="29" ht="22" customHeight="1">
      <c r="A29" s="21" t="n"/>
      <c r="B29" s="21" t="n"/>
      <c r="C29" s="21" t="n"/>
      <c r="D29" s="21" t="n"/>
      <c r="E29" s="21" t="n"/>
      <c r="F29" s="22" t="n"/>
      <c r="G29" s="23" t="n"/>
      <c r="H29" s="24" t="n"/>
      <c r="I29" s="11">
        <f>IF(G29="","",IFERROR(ROUND(G29*(1+IF(H29="",'Paramètres'!$B$9,H29)),2),""))</f>
        <v/>
      </c>
      <c r="J29" s="22" t="n"/>
      <c r="K29" s="23" t="n"/>
      <c r="L29" s="21" t="n"/>
      <c r="M29" s="21" t="n"/>
      <c r="N29" s="21" t="n"/>
      <c r="O29" s="25">
        <f>IF(F29="","",IFERROR(F29-'Paramètres'!$B$5,""))</f>
        <v/>
      </c>
      <c r="P29" s="11">
        <f>IF(I29="","",IFERROR(MAX(0,I29-IF(K29="",0,K29)),""))</f>
        <v/>
      </c>
      <c r="Q29" s="26">
        <f>IF(A29="","",IF(F29="","Date manquante",IF(G29="","Montant manquant",IF(L29="","Statut manquant",IF(L29="Annulé","Aucun suivi",IF(OR(AND(I29&lt;&gt;"",K29&gt;I29),AND(L29="Réglé",P29&gt;0),AND(L29&lt;&gt;"Réglé",P29=0)),"À vérifier",IF(P29=0,"Soldé",IF(F29&lt;'Paramètres'!$B$5,"En retard",IF(F29&lt;='Paramètres'!$B$5+'Paramètres'!$B$7,"À surveiller",IF(I29&gt;='Paramètres'!$B$10,"Montant important","Planifié"))))))))))</f>
        <v/>
      </c>
      <c r="R29" s="21" t="n"/>
    </row>
    <row r="30" ht="22" customHeight="1">
      <c r="A30" s="21" t="n"/>
      <c r="B30" s="21" t="n"/>
      <c r="C30" s="21" t="n"/>
      <c r="D30" s="21" t="n"/>
      <c r="E30" s="21" t="n"/>
      <c r="F30" s="22" t="n"/>
      <c r="G30" s="23" t="n"/>
      <c r="H30" s="24" t="n"/>
      <c r="I30" s="10">
        <f>IF(G30="","",IFERROR(ROUND(G30*(1+IF(H30="",'Paramètres'!$B$9,H30)),2),""))</f>
        <v/>
      </c>
      <c r="J30" s="22" t="n"/>
      <c r="K30" s="23" t="n"/>
      <c r="L30" s="21" t="n"/>
      <c r="M30" s="21" t="n"/>
      <c r="N30" s="21" t="n"/>
      <c r="O30" s="27">
        <f>IF(F30="","",IFERROR(F30-'Paramètres'!$B$5,""))</f>
        <v/>
      </c>
      <c r="P30" s="10">
        <f>IF(I30="","",IFERROR(MAX(0,I30-IF(K30="",0,K30)),""))</f>
        <v/>
      </c>
      <c r="Q30" s="28">
        <f>IF(A30="","",IF(F30="","Date manquante",IF(G30="","Montant manquant",IF(L30="","Statut manquant",IF(L30="Annulé","Aucun suivi",IF(OR(AND(I30&lt;&gt;"",K30&gt;I30),AND(L30="Réglé",P30&gt;0),AND(L30&lt;&gt;"Réglé",P30=0)),"À vérifier",IF(P30=0,"Soldé",IF(F30&lt;'Paramètres'!$B$5,"En retard",IF(F30&lt;='Paramètres'!$B$5+'Paramètres'!$B$7,"À surveiller",IF(I30&gt;='Paramètres'!$B$10,"Montant important","Planifié"))))))))))</f>
        <v/>
      </c>
      <c r="R30" s="21" t="n"/>
    </row>
    <row r="31" ht="22" customHeight="1">
      <c r="A31" s="21" t="n"/>
      <c r="B31" s="21" t="n"/>
      <c r="C31" s="21" t="n"/>
      <c r="D31" s="21" t="n"/>
      <c r="E31" s="21" t="n"/>
      <c r="F31" s="22" t="n"/>
      <c r="G31" s="23" t="n"/>
      <c r="H31" s="24" t="n"/>
      <c r="I31" s="11">
        <f>IF(G31="","",IFERROR(ROUND(G31*(1+IF(H31="",'Paramètres'!$B$9,H31)),2),""))</f>
        <v/>
      </c>
      <c r="J31" s="22" t="n"/>
      <c r="K31" s="23" t="n"/>
      <c r="L31" s="21" t="n"/>
      <c r="M31" s="21" t="n"/>
      <c r="N31" s="21" t="n"/>
      <c r="O31" s="25">
        <f>IF(F31="","",IFERROR(F31-'Paramètres'!$B$5,""))</f>
        <v/>
      </c>
      <c r="P31" s="11">
        <f>IF(I31="","",IFERROR(MAX(0,I31-IF(K31="",0,K31)),""))</f>
        <v/>
      </c>
      <c r="Q31" s="26">
        <f>IF(A31="","",IF(F31="","Date manquante",IF(G31="","Montant manquant",IF(L31="","Statut manquant",IF(L31="Annulé","Aucun suivi",IF(OR(AND(I31&lt;&gt;"",K31&gt;I31),AND(L31="Réglé",P31&gt;0),AND(L31&lt;&gt;"Réglé",P31=0)),"À vérifier",IF(P31=0,"Soldé",IF(F31&lt;'Paramètres'!$B$5,"En retard",IF(F31&lt;='Paramètres'!$B$5+'Paramètres'!$B$7,"À surveiller",IF(I31&gt;='Paramètres'!$B$10,"Montant important","Planifié"))))))))))</f>
        <v/>
      </c>
      <c r="R31" s="21" t="n"/>
    </row>
    <row r="32" ht="22" customHeight="1">
      <c r="A32" s="21" t="n"/>
      <c r="B32" s="21" t="n"/>
      <c r="C32" s="21" t="n"/>
      <c r="D32" s="21" t="n"/>
      <c r="E32" s="21" t="n"/>
      <c r="F32" s="22" t="n"/>
      <c r="G32" s="23" t="n"/>
      <c r="H32" s="24" t="n"/>
      <c r="I32" s="10">
        <f>IF(G32="","",IFERROR(ROUND(G32*(1+IF(H32="",'Paramètres'!$B$9,H32)),2),""))</f>
        <v/>
      </c>
      <c r="J32" s="22" t="n"/>
      <c r="K32" s="23" t="n"/>
      <c r="L32" s="21" t="n"/>
      <c r="M32" s="21" t="n"/>
      <c r="N32" s="21" t="n"/>
      <c r="O32" s="27">
        <f>IF(F32="","",IFERROR(F32-'Paramètres'!$B$5,""))</f>
        <v/>
      </c>
      <c r="P32" s="10">
        <f>IF(I32="","",IFERROR(MAX(0,I32-IF(K32="",0,K32)),""))</f>
        <v/>
      </c>
      <c r="Q32" s="28">
        <f>IF(A32="","",IF(F32="","Date manquante",IF(G32="","Montant manquant",IF(L32="","Statut manquant",IF(L32="Annulé","Aucun suivi",IF(OR(AND(I32&lt;&gt;"",K32&gt;I32),AND(L32="Réglé",P32&gt;0),AND(L32&lt;&gt;"Réglé",P32=0)),"À vérifier",IF(P32=0,"Soldé",IF(F32&lt;'Paramètres'!$B$5,"En retard",IF(F32&lt;='Paramètres'!$B$5+'Paramètres'!$B$7,"À surveiller",IF(I32&gt;='Paramètres'!$B$10,"Montant important","Planifié"))))))))))</f>
        <v/>
      </c>
      <c r="R32" s="21" t="n"/>
    </row>
    <row r="33" ht="22" customHeight="1">
      <c r="A33" s="21" t="n"/>
      <c r="B33" s="21" t="n"/>
      <c r="C33" s="21" t="n"/>
      <c r="D33" s="21" t="n"/>
      <c r="E33" s="21" t="n"/>
      <c r="F33" s="22" t="n"/>
      <c r="G33" s="23" t="n"/>
      <c r="H33" s="24" t="n"/>
      <c r="I33" s="11">
        <f>IF(G33="","",IFERROR(ROUND(G33*(1+IF(H33="",'Paramètres'!$B$9,H33)),2),""))</f>
        <v/>
      </c>
      <c r="J33" s="22" t="n"/>
      <c r="K33" s="23" t="n"/>
      <c r="L33" s="21" t="n"/>
      <c r="M33" s="21" t="n"/>
      <c r="N33" s="21" t="n"/>
      <c r="O33" s="25">
        <f>IF(F33="","",IFERROR(F33-'Paramètres'!$B$5,""))</f>
        <v/>
      </c>
      <c r="P33" s="11">
        <f>IF(I33="","",IFERROR(MAX(0,I33-IF(K33="",0,K33)),""))</f>
        <v/>
      </c>
      <c r="Q33" s="26">
        <f>IF(A33="","",IF(F33="","Date manquante",IF(G33="","Montant manquant",IF(L33="","Statut manquant",IF(L33="Annulé","Aucun suivi",IF(OR(AND(I33&lt;&gt;"",K33&gt;I33),AND(L33="Réglé",P33&gt;0),AND(L33&lt;&gt;"Réglé",P33=0)),"À vérifier",IF(P33=0,"Soldé",IF(F33&lt;'Paramètres'!$B$5,"En retard",IF(F33&lt;='Paramètres'!$B$5+'Paramètres'!$B$7,"À surveiller",IF(I33&gt;='Paramètres'!$B$10,"Montant important","Planifié"))))))))))</f>
        <v/>
      </c>
      <c r="R33" s="21" t="n"/>
    </row>
    <row r="34" ht="22" customHeight="1">
      <c r="A34" s="21" t="n"/>
      <c r="B34" s="21" t="n"/>
      <c r="C34" s="21" t="n"/>
      <c r="D34" s="21" t="n"/>
      <c r="E34" s="21" t="n"/>
      <c r="F34" s="22" t="n"/>
      <c r="G34" s="23" t="n"/>
      <c r="H34" s="24" t="n"/>
      <c r="I34" s="10">
        <f>IF(G34="","",IFERROR(ROUND(G34*(1+IF(H34="",'Paramètres'!$B$9,H34)),2),""))</f>
        <v/>
      </c>
      <c r="J34" s="22" t="n"/>
      <c r="K34" s="23" t="n"/>
      <c r="L34" s="21" t="n"/>
      <c r="M34" s="21" t="n"/>
      <c r="N34" s="21" t="n"/>
      <c r="O34" s="27">
        <f>IF(F34="","",IFERROR(F34-'Paramètres'!$B$5,""))</f>
        <v/>
      </c>
      <c r="P34" s="10">
        <f>IF(I34="","",IFERROR(MAX(0,I34-IF(K34="",0,K34)),""))</f>
        <v/>
      </c>
      <c r="Q34" s="28">
        <f>IF(A34="","",IF(F34="","Date manquante",IF(G34="","Montant manquant",IF(L34="","Statut manquant",IF(L34="Annulé","Aucun suivi",IF(OR(AND(I34&lt;&gt;"",K34&gt;I34),AND(L34="Réglé",P34&gt;0),AND(L34&lt;&gt;"Réglé",P34=0)),"À vérifier",IF(P34=0,"Soldé",IF(F34&lt;'Paramètres'!$B$5,"En retard",IF(F34&lt;='Paramètres'!$B$5+'Paramètres'!$B$7,"À surveiller",IF(I34&gt;='Paramètres'!$B$10,"Montant important","Planifié"))))))))))</f>
        <v/>
      </c>
      <c r="R34" s="21" t="n"/>
    </row>
    <row r="35" ht="22" customHeight="1">
      <c r="A35" s="21" t="n"/>
      <c r="B35" s="21" t="n"/>
      <c r="C35" s="21" t="n"/>
      <c r="D35" s="21" t="n"/>
      <c r="E35" s="21" t="n"/>
      <c r="F35" s="22" t="n"/>
      <c r="G35" s="23" t="n"/>
      <c r="H35" s="24" t="n"/>
      <c r="I35" s="11">
        <f>IF(G35="","",IFERROR(ROUND(G35*(1+IF(H35="",'Paramètres'!$B$9,H35)),2),""))</f>
        <v/>
      </c>
      <c r="J35" s="22" t="n"/>
      <c r="K35" s="23" t="n"/>
      <c r="L35" s="21" t="n"/>
      <c r="M35" s="21" t="n"/>
      <c r="N35" s="21" t="n"/>
      <c r="O35" s="25">
        <f>IF(F35="","",IFERROR(F35-'Paramètres'!$B$5,""))</f>
        <v/>
      </c>
      <c r="P35" s="11">
        <f>IF(I35="","",IFERROR(MAX(0,I35-IF(K35="",0,K35)),""))</f>
        <v/>
      </c>
      <c r="Q35" s="26">
        <f>IF(A35="","",IF(F35="","Date manquante",IF(G35="","Montant manquant",IF(L35="","Statut manquant",IF(L35="Annulé","Aucun suivi",IF(OR(AND(I35&lt;&gt;"",K35&gt;I35),AND(L35="Réglé",P35&gt;0),AND(L35&lt;&gt;"Réglé",P35=0)),"À vérifier",IF(P35=0,"Soldé",IF(F35&lt;'Paramètres'!$B$5,"En retard",IF(F35&lt;='Paramètres'!$B$5+'Paramètres'!$B$7,"À surveiller",IF(I35&gt;='Paramètres'!$B$10,"Montant important","Planifié"))))))))))</f>
        <v/>
      </c>
      <c r="R35" s="21" t="n"/>
    </row>
    <row r="36" ht="22" customHeight="1">
      <c r="A36" s="21" t="n"/>
      <c r="B36" s="21" t="n"/>
      <c r="C36" s="21" t="n"/>
      <c r="D36" s="21" t="n"/>
      <c r="E36" s="21" t="n"/>
      <c r="F36" s="22" t="n"/>
      <c r="G36" s="23" t="n"/>
      <c r="H36" s="24" t="n"/>
      <c r="I36" s="10">
        <f>IF(G36="","",IFERROR(ROUND(G36*(1+IF(H36="",'Paramètres'!$B$9,H36)),2),""))</f>
        <v/>
      </c>
      <c r="J36" s="22" t="n"/>
      <c r="K36" s="23" t="n"/>
      <c r="L36" s="21" t="n"/>
      <c r="M36" s="21" t="n"/>
      <c r="N36" s="21" t="n"/>
      <c r="O36" s="27">
        <f>IF(F36="","",IFERROR(F36-'Paramètres'!$B$5,""))</f>
        <v/>
      </c>
      <c r="P36" s="10">
        <f>IF(I36="","",IFERROR(MAX(0,I36-IF(K36="",0,K36)),""))</f>
        <v/>
      </c>
      <c r="Q36" s="28">
        <f>IF(A36="","",IF(F36="","Date manquante",IF(G36="","Montant manquant",IF(L36="","Statut manquant",IF(L36="Annulé","Aucun suivi",IF(OR(AND(I36&lt;&gt;"",K36&gt;I36),AND(L36="Réglé",P36&gt;0),AND(L36&lt;&gt;"Réglé",P36=0)),"À vérifier",IF(P36=0,"Soldé",IF(F36&lt;'Paramètres'!$B$5,"En retard",IF(F36&lt;='Paramètres'!$B$5+'Paramètres'!$B$7,"À surveiller",IF(I36&gt;='Paramètres'!$B$10,"Montant important","Planifié"))))))))))</f>
        <v/>
      </c>
      <c r="R36" s="21" t="n"/>
    </row>
    <row r="37" ht="22" customHeight="1">
      <c r="A37" s="21" t="n"/>
      <c r="B37" s="21" t="n"/>
      <c r="C37" s="21" t="n"/>
      <c r="D37" s="21" t="n"/>
      <c r="E37" s="21" t="n"/>
      <c r="F37" s="22" t="n"/>
      <c r="G37" s="23" t="n"/>
      <c r="H37" s="24" t="n"/>
      <c r="I37" s="11">
        <f>IF(G37="","",IFERROR(ROUND(G37*(1+IF(H37="",'Paramètres'!$B$9,H37)),2),""))</f>
        <v/>
      </c>
      <c r="J37" s="22" t="n"/>
      <c r="K37" s="23" t="n"/>
      <c r="L37" s="21" t="n"/>
      <c r="M37" s="21" t="n"/>
      <c r="N37" s="21" t="n"/>
      <c r="O37" s="25">
        <f>IF(F37="","",IFERROR(F37-'Paramètres'!$B$5,""))</f>
        <v/>
      </c>
      <c r="P37" s="11">
        <f>IF(I37="","",IFERROR(MAX(0,I37-IF(K37="",0,K37)),""))</f>
        <v/>
      </c>
      <c r="Q37" s="26">
        <f>IF(A37="","",IF(F37="","Date manquante",IF(G37="","Montant manquant",IF(L37="","Statut manquant",IF(L37="Annulé","Aucun suivi",IF(OR(AND(I37&lt;&gt;"",K37&gt;I37),AND(L37="Réglé",P37&gt;0),AND(L37&lt;&gt;"Réglé",P37=0)),"À vérifier",IF(P37=0,"Soldé",IF(F37&lt;'Paramètres'!$B$5,"En retard",IF(F37&lt;='Paramètres'!$B$5+'Paramètres'!$B$7,"À surveiller",IF(I37&gt;='Paramètres'!$B$10,"Montant important","Planifié"))))))))))</f>
        <v/>
      </c>
      <c r="R37" s="21" t="n"/>
    </row>
    <row r="38" ht="22" customHeight="1">
      <c r="A38" s="21" t="n"/>
      <c r="B38" s="21" t="n"/>
      <c r="C38" s="21" t="n"/>
      <c r="D38" s="21" t="n"/>
      <c r="E38" s="21" t="n"/>
      <c r="F38" s="22" t="n"/>
      <c r="G38" s="23" t="n"/>
      <c r="H38" s="24" t="n"/>
      <c r="I38" s="10">
        <f>IF(G38="","",IFERROR(ROUND(G38*(1+IF(H38="",'Paramètres'!$B$9,H38)),2),""))</f>
        <v/>
      </c>
      <c r="J38" s="22" t="n"/>
      <c r="K38" s="23" t="n"/>
      <c r="L38" s="21" t="n"/>
      <c r="M38" s="21" t="n"/>
      <c r="N38" s="21" t="n"/>
      <c r="O38" s="27">
        <f>IF(F38="","",IFERROR(F38-'Paramètres'!$B$5,""))</f>
        <v/>
      </c>
      <c r="P38" s="10">
        <f>IF(I38="","",IFERROR(MAX(0,I38-IF(K38="",0,K38)),""))</f>
        <v/>
      </c>
      <c r="Q38" s="28">
        <f>IF(A38="","",IF(F38="","Date manquante",IF(G38="","Montant manquant",IF(L38="","Statut manquant",IF(L38="Annulé","Aucun suivi",IF(OR(AND(I38&lt;&gt;"",K38&gt;I38),AND(L38="Réglé",P38&gt;0),AND(L38&lt;&gt;"Réglé",P38=0)),"À vérifier",IF(P38=0,"Soldé",IF(F38&lt;'Paramètres'!$B$5,"En retard",IF(F38&lt;='Paramètres'!$B$5+'Paramètres'!$B$7,"À surveiller",IF(I38&gt;='Paramètres'!$B$10,"Montant important","Planifié"))))))))))</f>
        <v/>
      </c>
      <c r="R38" s="21" t="n"/>
    </row>
    <row r="39" ht="22" customHeight="1">
      <c r="A39" s="21" t="n"/>
      <c r="B39" s="21" t="n"/>
      <c r="C39" s="21" t="n"/>
      <c r="D39" s="21" t="n"/>
      <c r="E39" s="21" t="n"/>
      <c r="F39" s="22" t="n"/>
      <c r="G39" s="23" t="n"/>
      <c r="H39" s="24" t="n"/>
      <c r="I39" s="11">
        <f>IF(G39="","",IFERROR(ROUND(G39*(1+IF(H39="",'Paramètres'!$B$9,H39)),2),""))</f>
        <v/>
      </c>
      <c r="J39" s="22" t="n"/>
      <c r="K39" s="23" t="n"/>
      <c r="L39" s="21" t="n"/>
      <c r="M39" s="21" t="n"/>
      <c r="N39" s="21" t="n"/>
      <c r="O39" s="25">
        <f>IF(F39="","",IFERROR(F39-'Paramètres'!$B$5,""))</f>
        <v/>
      </c>
      <c r="P39" s="11">
        <f>IF(I39="","",IFERROR(MAX(0,I39-IF(K39="",0,K39)),""))</f>
        <v/>
      </c>
      <c r="Q39" s="26">
        <f>IF(A39="","",IF(F39="","Date manquante",IF(G39="","Montant manquant",IF(L39="","Statut manquant",IF(L39="Annulé","Aucun suivi",IF(OR(AND(I39&lt;&gt;"",K39&gt;I39),AND(L39="Réglé",P39&gt;0),AND(L39&lt;&gt;"Réglé",P39=0)),"À vérifier",IF(P39=0,"Soldé",IF(F39&lt;'Paramètres'!$B$5,"En retard",IF(F39&lt;='Paramètres'!$B$5+'Paramètres'!$B$7,"À surveiller",IF(I39&gt;='Paramètres'!$B$10,"Montant important","Planifié"))))))))))</f>
        <v/>
      </c>
      <c r="R39" s="21" t="n"/>
    </row>
    <row r="40" ht="22" customHeight="1">
      <c r="A40" s="21" t="n"/>
      <c r="B40" s="21" t="n"/>
      <c r="C40" s="21" t="n"/>
      <c r="D40" s="21" t="n"/>
      <c r="E40" s="21" t="n"/>
      <c r="F40" s="22" t="n"/>
      <c r="G40" s="23" t="n"/>
      <c r="H40" s="24" t="n"/>
      <c r="I40" s="10">
        <f>IF(G40="","",IFERROR(ROUND(G40*(1+IF(H40="",'Paramètres'!$B$9,H40)),2),""))</f>
        <v/>
      </c>
      <c r="J40" s="22" t="n"/>
      <c r="K40" s="23" t="n"/>
      <c r="L40" s="21" t="n"/>
      <c r="M40" s="21" t="n"/>
      <c r="N40" s="21" t="n"/>
      <c r="O40" s="27">
        <f>IF(F40="","",IFERROR(F40-'Paramètres'!$B$5,""))</f>
        <v/>
      </c>
      <c r="P40" s="10">
        <f>IF(I40="","",IFERROR(MAX(0,I40-IF(K40="",0,K40)),""))</f>
        <v/>
      </c>
      <c r="Q40" s="28">
        <f>IF(A40="","",IF(F40="","Date manquante",IF(G40="","Montant manquant",IF(L40="","Statut manquant",IF(L40="Annulé","Aucun suivi",IF(OR(AND(I40&lt;&gt;"",K40&gt;I40),AND(L40="Réglé",P40&gt;0),AND(L40&lt;&gt;"Réglé",P40=0)),"À vérifier",IF(P40=0,"Soldé",IF(F40&lt;'Paramètres'!$B$5,"En retard",IF(F40&lt;='Paramètres'!$B$5+'Paramètres'!$B$7,"À surveiller",IF(I40&gt;='Paramètres'!$B$10,"Montant important","Planifié"))))))))))</f>
        <v/>
      </c>
      <c r="R40" s="21" t="n"/>
    </row>
    <row r="41" ht="22" customHeight="1">
      <c r="A41" s="21" t="n"/>
      <c r="B41" s="21" t="n"/>
      <c r="C41" s="21" t="n"/>
      <c r="D41" s="21" t="n"/>
      <c r="E41" s="21" t="n"/>
      <c r="F41" s="22" t="n"/>
      <c r="G41" s="23" t="n"/>
      <c r="H41" s="24" t="n"/>
      <c r="I41" s="11">
        <f>IF(G41="","",IFERROR(ROUND(G41*(1+IF(H41="",'Paramètres'!$B$9,H41)),2),""))</f>
        <v/>
      </c>
      <c r="J41" s="22" t="n"/>
      <c r="K41" s="23" t="n"/>
      <c r="L41" s="21" t="n"/>
      <c r="M41" s="21" t="n"/>
      <c r="N41" s="21" t="n"/>
      <c r="O41" s="25">
        <f>IF(F41="","",IFERROR(F41-'Paramètres'!$B$5,""))</f>
        <v/>
      </c>
      <c r="P41" s="11">
        <f>IF(I41="","",IFERROR(MAX(0,I41-IF(K41="",0,K41)),""))</f>
        <v/>
      </c>
      <c r="Q41" s="26">
        <f>IF(A41="","",IF(F41="","Date manquante",IF(G41="","Montant manquant",IF(L41="","Statut manquant",IF(L41="Annulé","Aucun suivi",IF(OR(AND(I41&lt;&gt;"",K41&gt;I41),AND(L41="Réglé",P41&gt;0),AND(L41&lt;&gt;"Réglé",P41=0)),"À vérifier",IF(P41=0,"Soldé",IF(F41&lt;'Paramètres'!$B$5,"En retard",IF(F41&lt;='Paramètres'!$B$5+'Paramètres'!$B$7,"À surveiller",IF(I41&gt;='Paramètres'!$B$10,"Montant important","Planifié"))))))))))</f>
        <v/>
      </c>
      <c r="R41" s="21" t="n"/>
    </row>
    <row r="42" ht="22" customHeight="1">
      <c r="A42" s="21" t="n"/>
      <c r="B42" s="21" t="n"/>
      <c r="C42" s="21" t="n"/>
      <c r="D42" s="21" t="n"/>
      <c r="E42" s="21" t="n"/>
      <c r="F42" s="22" t="n"/>
      <c r="G42" s="23" t="n"/>
      <c r="H42" s="24" t="n"/>
      <c r="I42" s="10">
        <f>IF(G42="","",IFERROR(ROUND(G42*(1+IF(H42="",'Paramètres'!$B$9,H42)),2),""))</f>
        <v/>
      </c>
      <c r="J42" s="22" t="n"/>
      <c r="K42" s="23" t="n"/>
      <c r="L42" s="21" t="n"/>
      <c r="M42" s="21" t="n"/>
      <c r="N42" s="21" t="n"/>
      <c r="O42" s="27">
        <f>IF(F42="","",IFERROR(F42-'Paramètres'!$B$5,""))</f>
        <v/>
      </c>
      <c r="P42" s="10">
        <f>IF(I42="","",IFERROR(MAX(0,I42-IF(K42="",0,K42)),""))</f>
        <v/>
      </c>
      <c r="Q42" s="28">
        <f>IF(A42="","",IF(F42="","Date manquante",IF(G42="","Montant manquant",IF(L42="","Statut manquant",IF(L42="Annulé","Aucun suivi",IF(OR(AND(I42&lt;&gt;"",K42&gt;I42),AND(L42="Réglé",P42&gt;0),AND(L42&lt;&gt;"Réglé",P42=0)),"À vérifier",IF(P42=0,"Soldé",IF(F42&lt;'Paramètres'!$B$5,"En retard",IF(F42&lt;='Paramètres'!$B$5+'Paramètres'!$B$7,"À surveiller",IF(I42&gt;='Paramètres'!$B$10,"Montant important","Planifié"))))))))))</f>
        <v/>
      </c>
      <c r="R42" s="21" t="n"/>
    </row>
    <row r="43" ht="22" customHeight="1">
      <c r="A43" s="21" t="n"/>
      <c r="B43" s="21" t="n"/>
      <c r="C43" s="21" t="n"/>
      <c r="D43" s="21" t="n"/>
      <c r="E43" s="21" t="n"/>
      <c r="F43" s="22" t="n"/>
      <c r="G43" s="23" t="n"/>
      <c r="H43" s="24" t="n"/>
      <c r="I43" s="11">
        <f>IF(G43="","",IFERROR(ROUND(G43*(1+IF(H43="",'Paramètres'!$B$9,H43)),2),""))</f>
        <v/>
      </c>
      <c r="J43" s="22" t="n"/>
      <c r="K43" s="23" t="n"/>
      <c r="L43" s="21" t="n"/>
      <c r="M43" s="21" t="n"/>
      <c r="N43" s="21" t="n"/>
      <c r="O43" s="25">
        <f>IF(F43="","",IFERROR(F43-'Paramètres'!$B$5,""))</f>
        <v/>
      </c>
      <c r="P43" s="11">
        <f>IF(I43="","",IFERROR(MAX(0,I43-IF(K43="",0,K43)),""))</f>
        <v/>
      </c>
      <c r="Q43" s="26">
        <f>IF(A43="","",IF(F43="","Date manquante",IF(G43="","Montant manquant",IF(L43="","Statut manquant",IF(L43="Annulé","Aucun suivi",IF(OR(AND(I43&lt;&gt;"",K43&gt;I43),AND(L43="Réglé",P43&gt;0),AND(L43&lt;&gt;"Réglé",P43=0)),"À vérifier",IF(P43=0,"Soldé",IF(F43&lt;'Paramètres'!$B$5,"En retard",IF(F43&lt;='Paramètres'!$B$5+'Paramètres'!$B$7,"À surveiller",IF(I43&gt;='Paramètres'!$B$10,"Montant important","Planifié"))))))))))</f>
        <v/>
      </c>
      <c r="R43" s="21" t="n"/>
    </row>
    <row r="44" ht="22" customHeight="1">
      <c r="A44" s="21" t="n"/>
      <c r="B44" s="21" t="n"/>
      <c r="C44" s="21" t="n"/>
      <c r="D44" s="21" t="n"/>
      <c r="E44" s="21" t="n"/>
      <c r="F44" s="22" t="n"/>
      <c r="G44" s="23" t="n"/>
      <c r="H44" s="24" t="n"/>
      <c r="I44" s="10">
        <f>IF(G44="","",IFERROR(ROUND(G44*(1+IF(H44="",'Paramètres'!$B$9,H44)),2),""))</f>
        <v/>
      </c>
      <c r="J44" s="22" t="n"/>
      <c r="K44" s="23" t="n"/>
      <c r="L44" s="21" t="n"/>
      <c r="M44" s="21" t="n"/>
      <c r="N44" s="21" t="n"/>
      <c r="O44" s="27">
        <f>IF(F44="","",IFERROR(F44-'Paramètres'!$B$5,""))</f>
        <v/>
      </c>
      <c r="P44" s="10">
        <f>IF(I44="","",IFERROR(MAX(0,I44-IF(K44="",0,K44)),""))</f>
        <v/>
      </c>
      <c r="Q44" s="28">
        <f>IF(A44="","",IF(F44="","Date manquante",IF(G44="","Montant manquant",IF(L44="","Statut manquant",IF(L44="Annulé","Aucun suivi",IF(OR(AND(I44&lt;&gt;"",K44&gt;I44),AND(L44="Réglé",P44&gt;0),AND(L44&lt;&gt;"Réglé",P44=0)),"À vérifier",IF(P44=0,"Soldé",IF(F44&lt;'Paramètres'!$B$5,"En retard",IF(F44&lt;='Paramètres'!$B$5+'Paramètres'!$B$7,"À surveiller",IF(I44&gt;='Paramètres'!$B$10,"Montant important","Planifié"))))))))))</f>
        <v/>
      </c>
      <c r="R44" s="21" t="n"/>
    </row>
    <row r="45" ht="22" customHeight="1">
      <c r="A45" s="21" t="n"/>
      <c r="B45" s="21" t="n"/>
      <c r="C45" s="21" t="n"/>
      <c r="D45" s="21" t="n"/>
      <c r="E45" s="21" t="n"/>
      <c r="F45" s="22" t="n"/>
      <c r="G45" s="23" t="n"/>
      <c r="H45" s="24" t="n"/>
      <c r="I45" s="11">
        <f>IF(G45="","",IFERROR(ROUND(G45*(1+IF(H45="",'Paramètres'!$B$9,H45)),2),""))</f>
        <v/>
      </c>
      <c r="J45" s="22" t="n"/>
      <c r="K45" s="23" t="n"/>
      <c r="L45" s="21" t="n"/>
      <c r="M45" s="21" t="n"/>
      <c r="N45" s="21" t="n"/>
      <c r="O45" s="25">
        <f>IF(F45="","",IFERROR(F45-'Paramètres'!$B$5,""))</f>
        <v/>
      </c>
      <c r="P45" s="11">
        <f>IF(I45="","",IFERROR(MAX(0,I45-IF(K45="",0,K45)),""))</f>
        <v/>
      </c>
      <c r="Q45" s="26">
        <f>IF(A45="","",IF(F45="","Date manquante",IF(G45="","Montant manquant",IF(L45="","Statut manquant",IF(L45="Annulé","Aucun suivi",IF(OR(AND(I45&lt;&gt;"",K45&gt;I45),AND(L45="Réglé",P45&gt;0),AND(L45&lt;&gt;"Réglé",P45=0)),"À vérifier",IF(P45=0,"Soldé",IF(F45&lt;'Paramètres'!$B$5,"En retard",IF(F45&lt;='Paramètres'!$B$5+'Paramètres'!$B$7,"À surveiller",IF(I45&gt;='Paramètres'!$B$10,"Montant important","Planifié"))))))))))</f>
        <v/>
      </c>
      <c r="R45" s="21" t="n"/>
    </row>
    <row r="46" ht="22" customHeight="1">
      <c r="A46" s="21" t="n"/>
      <c r="B46" s="21" t="n"/>
      <c r="C46" s="21" t="n"/>
      <c r="D46" s="21" t="n"/>
      <c r="E46" s="21" t="n"/>
      <c r="F46" s="22" t="n"/>
      <c r="G46" s="23" t="n"/>
      <c r="H46" s="24" t="n"/>
      <c r="I46" s="10">
        <f>IF(G46="","",IFERROR(ROUND(G46*(1+IF(H46="",'Paramètres'!$B$9,H46)),2),""))</f>
        <v/>
      </c>
      <c r="J46" s="22" t="n"/>
      <c r="K46" s="23" t="n"/>
      <c r="L46" s="21" t="n"/>
      <c r="M46" s="21" t="n"/>
      <c r="N46" s="21" t="n"/>
      <c r="O46" s="27">
        <f>IF(F46="","",IFERROR(F46-'Paramètres'!$B$5,""))</f>
        <v/>
      </c>
      <c r="P46" s="10">
        <f>IF(I46="","",IFERROR(MAX(0,I46-IF(K46="",0,K46)),""))</f>
        <v/>
      </c>
      <c r="Q46" s="28">
        <f>IF(A46="","",IF(F46="","Date manquante",IF(G46="","Montant manquant",IF(L46="","Statut manquant",IF(L46="Annulé","Aucun suivi",IF(OR(AND(I46&lt;&gt;"",K46&gt;I46),AND(L46="Réglé",P46&gt;0),AND(L46&lt;&gt;"Réglé",P46=0)),"À vérifier",IF(P46=0,"Soldé",IF(F46&lt;'Paramètres'!$B$5,"En retard",IF(F46&lt;='Paramètres'!$B$5+'Paramètres'!$B$7,"À surveiller",IF(I46&gt;='Paramètres'!$B$10,"Montant important","Planifié"))))))))))</f>
        <v/>
      </c>
      <c r="R46" s="21" t="n"/>
    </row>
    <row r="47" ht="22" customHeight="1">
      <c r="A47" s="21" t="n"/>
      <c r="B47" s="21" t="n"/>
      <c r="C47" s="21" t="n"/>
      <c r="D47" s="21" t="n"/>
      <c r="E47" s="21" t="n"/>
      <c r="F47" s="22" t="n"/>
      <c r="G47" s="23" t="n"/>
      <c r="H47" s="24" t="n"/>
      <c r="I47" s="11">
        <f>IF(G47="","",IFERROR(ROUND(G47*(1+IF(H47="",'Paramètres'!$B$9,H47)),2),""))</f>
        <v/>
      </c>
      <c r="J47" s="22" t="n"/>
      <c r="K47" s="23" t="n"/>
      <c r="L47" s="21" t="n"/>
      <c r="M47" s="21" t="n"/>
      <c r="N47" s="21" t="n"/>
      <c r="O47" s="25">
        <f>IF(F47="","",IFERROR(F47-'Paramètres'!$B$5,""))</f>
        <v/>
      </c>
      <c r="P47" s="11">
        <f>IF(I47="","",IFERROR(MAX(0,I47-IF(K47="",0,K47)),""))</f>
        <v/>
      </c>
      <c r="Q47" s="26">
        <f>IF(A47="","",IF(F47="","Date manquante",IF(G47="","Montant manquant",IF(L47="","Statut manquant",IF(L47="Annulé","Aucun suivi",IF(OR(AND(I47&lt;&gt;"",K47&gt;I47),AND(L47="Réglé",P47&gt;0),AND(L47&lt;&gt;"Réglé",P47=0)),"À vérifier",IF(P47=0,"Soldé",IF(F47&lt;'Paramètres'!$B$5,"En retard",IF(F47&lt;='Paramètres'!$B$5+'Paramètres'!$B$7,"À surveiller",IF(I47&gt;='Paramètres'!$B$10,"Montant important","Planifié"))))))))))</f>
        <v/>
      </c>
      <c r="R47" s="21" t="n"/>
    </row>
    <row r="48" ht="22" customHeight="1">
      <c r="A48" s="21" t="n"/>
      <c r="B48" s="21" t="n"/>
      <c r="C48" s="21" t="n"/>
      <c r="D48" s="21" t="n"/>
      <c r="E48" s="21" t="n"/>
      <c r="F48" s="22" t="n"/>
      <c r="G48" s="23" t="n"/>
      <c r="H48" s="24" t="n"/>
      <c r="I48" s="10">
        <f>IF(G48="","",IFERROR(ROUND(G48*(1+IF(H48="",'Paramètres'!$B$9,H48)),2),""))</f>
        <v/>
      </c>
      <c r="J48" s="22" t="n"/>
      <c r="K48" s="23" t="n"/>
      <c r="L48" s="21" t="n"/>
      <c r="M48" s="21" t="n"/>
      <c r="N48" s="21" t="n"/>
      <c r="O48" s="27">
        <f>IF(F48="","",IFERROR(F48-'Paramètres'!$B$5,""))</f>
        <v/>
      </c>
      <c r="P48" s="10">
        <f>IF(I48="","",IFERROR(MAX(0,I48-IF(K48="",0,K48)),""))</f>
        <v/>
      </c>
      <c r="Q48" s="28">
        <f>IF(A48="","",IF(F48="","Date manquante",IF(G48="","Montant manquant",IF(L48="","Statut manquant",IF(L48="Annulé","Aucun suivi",IF(OR(AND(I48&lt;&gt;"",K48&gt;I48),AND(L48="Réglé",P48&gt;0),AND(L48&lt;&gt;"Réglé",P48=0)),"À vérifier",IF(P48=0,"Soldé",IF(F48&lt;'Paramètres'!$B$5,"En retard",IF(F48&lt;='Paramètres'!$B$5+'Paramètres'!$B$7,"À surveiller",IF(I48&gt;='Paramètres'!$B$10,"Montant important","Planifié"))))))))))</f>
        <v/>
      </c>
      <c r="R48" s="21" t="n"/>
    </row>
    <row r="49" ht="22" customHeight="1">
      <c r="A49" s="21" t="n"/>
      <c r="B49" s="21" t="n"/>
      <c r="C49" s="21" t="n"/>
      <c r="D49" s="21" t="n"/>
      <c r="E49" s="21" t="n"/>
      <c r="F49" s="22" t="n"/>
      <c r="G49" s="23" t="n"/>
      <c r="H49" s="24" t="n"/>
      <c r="I49" s="11">
        <f>IF(G49="","",IFERROR(ROUND(G49*(1+IF(H49="",'Paramètres'!$B$9,H49)),2),""))</f>
        <v/>
      </c>
      <c r="J49" s="22" t="n"/>
      <c r="K49" s="23" t="n"/>
      <c r="L49" s="21" t="n"/>
      <c r="M49" s="21" t="n"/>
      <c r="N49" s="21" t="n"/>
      <c r="O49" s="25">
        <f>IF(F49="","",IFERROR(F49-'Paramètres'!$B$5,""))</f>
        <v/>
      </c>
      <c r="P49" s="11">
        <f>IF(I49="","",IFERROR(MAX(0,I49-IF(K49="",0,K49)),""))</f>
        <v/>
      </c>
      <c r="Q49" s="26">
        <f>IF(A49="","",IF(F49="","Date manquante",IF(G49="","Montant manquant",IF(L49="","Statut manquant",IF(L49="Annulé","Aucun suivi",IF(OR(AND(I49&lt;&gt;"",K49&gt;I49),AND(L49="Réglé",P49&gt;0),AND(L49&lt;&gt;"Réglé",P49=0)),"À vérifier",IF(P49=0,"Soldé",IF(F49&lt;'Paramètres'!$B$5,"En retard",IF(F49&lt;='Paramètres'!$B$5+'Paramètres'!$B$7,"À surveiller",IF(I49&gt;='Paramètres'!$B$10,"Montant important","Planifié"))))))))))</f>
        <v/>
      </c>
      <c r="R49" s="21" t="n"/>
    </row>
    <row r="50" ht="22" customHeight="1">
      <c r="A50" s="21" t="n"/>
      <c r="B50" s="21" t="n"/>
      <c r="C50" s="21" t="n"/>
      <c r="D50" s="21" t="n"/>
      <c r="E50" s="21" t="n"/>
      <c r="F50" s="22" t="n"/>
      <c r="G50" s="23" t="n"/>
      <c r="H50" s="24" t="n"/>
      <c r="I50" s="10">
        <f>IF(G50="","",IFERROR(ROUND(G50*(1+IF(H50="",'Paramètres'!$B$9,H50)),2),""))</f>
        <v/>
      </c>
      <c r="J50" s="22" t="n"/>
      <c r="K50" s="23" t="n"/>
      <c r="L50" s="21" t="n"/>
      <c r="M50" s="21" t="n"/>
      <c r="N50" s="21" t="n"/>
      <c r="O50" s="27">
        <f>IF(F50="","",IFERROR(F50-'Paramètres'!$B$5,""))</f>
        <v/>
      </c>
      <c r="P50" s="10">
        <f>IF(I50="","",IFERROR(MAX(0,I50-IF(K50="",0,K50)),""))</f>
        <v/>
      </c>
      <c r="Q50" s="28">
        <f>IF(A50="","",IF(F50="","Date manquante",IF(G50="","Montant manquant",IF(L50="","Statut manquant",IF(L50="Annulé","Aucun suivi",IF(OR(AND(I50&lt;&gt;"",K50&gt;I50),AND(L50="Réglé",P50&gt;0),AND(L50&lt;&gt;"Réglé",P50=0)),"À vérifier",IF(P50=0,"Soldé",IF(F50&lt;'Paramètres'!$B$5,"En retard",IF(F50&lt;='Paramètres'!$B$5+'Paramètres'!$B$7,"À surveiller",IF(I50&gt;='Paramètres'!$B$10,"Montant important","Planifié"))))))))))</f>
        <v/>
      </c>
      <c r="R50" s="21" t="n"/>
    </row>
    <row r="51" ht="22" customHeight="1">
      <c r="A51" s="21" t="n"/>
      <c r="B51" s="21" t="n"/>
      <c r="C51" s="21" t="n"/>
      <c r="D51" s="21" t="n"/>
      <c r="E51" s="21" t="n"/>
      <c r="F51" s="22" t="n"/>
      <c r="G51" s="23" t="n"/>
      <c r="H51" s="24" t="n"/>
      <c r="I51" s="11">
        <f>IF(G51="","",IFERROR(ROUND(G51*(1+IF(H51="",'Paramètres'!$B$9,H51)),2),""))</f>
        <v/>
      </c>
      <c r="J51" s="22" t="n"/>
      <c r="K51" s="23" t="n"/>
      <c r="L51" s="21" t="n"/>
      <c r="M51" s="21" t="n"/>
      <c r="N51" s="21" t="n"/>
      <c r="O51" s="25">
        <f>IF(F51="","",IFERROR(F51-'Paramètres'!$B$5,""))</f>
        <v/>
      </c>
      <c r="P51" s="11">
        <f>IF(I51="","",IFERROR(MAX(0,I51-IF(K51="",0,K51)),""))</f>
        <v/>
      </c>
      <c r="Q51" s="26">
        <f>IF(A51="","",IF(F51="","Date manquante",IF(G51="","Montant manquant",IF(L51="","Statut manquant",IF(L51="Annulé","Aucun suivi",IF(OR(AND(I51&lt;&gt;"",K51&gt;I51),AND(L51="Réglé",P51&gt;0),AND(L51&lt;&gt;"Réglé",P51=0)),"À vérifier",IF(P51=0,"Soldé",IF(F51&lt;'Paramètres'!$B$5,"En retard",IF(F51&lt;='Paramètres'!$B$5+'Paramètres'!$B$7,"À surveiller",IF(I51&gt;='Paramètres'!$B$10,"Montant important","Planifié"))))))))))</f>
        <v/>
      </c>
      <c r="R51" s="21" t="n"/>
    </row>
    <row r="52" ht="22" customHeight="1">
      <c r="A52" s="21" t="n"/>
      <c r="B52" s="21" t="n"/>
      <c r="C52" s="21" t="n"/>
      <c r="D52" s="21" t="n"/>
      <c r="E52" s="21" t="n"/>
      <c r="F52" s="22" t="n"/>
      <c r="G52" s="23" t="n"/>
      <c r="H52" s="24" t="n"/>
      <c r="I52" s="10">
        <f>IF(G52="","",IFERROR(ROUND(G52*(1+IF(H52="",'Paramètres'!$B$9,H52)),2),""))</f>
        <v/>
      </c>
      <c r="J52" s="22" t="n"/>
      <c r="K52" s="23" t="n"/>
      <c r="L52" s="21" t="n"/>
      <c r="M52" s="21" t="n"/>
      <c r="N52" s="21" t="n"/>
      <c r="O52" s="27">
        <f>IF(F52="","",IFERROR(F52-'Paramètres'!$B$5,""))</f>
        <v/>
      </c>
      <c r="P52" s="10">
        <f>IF(I52="","",IFERROR(MAX(0,I52-IF(K52="",0,K52)),""))</f>
        <v/>
      </c>
      <c r="Q52" s="28">
        <f>IF(A52="","",IF(F52="","Date manquante",IF(G52="","Montant manquant",IF(L52="","Statut manquant",IF(L52="Annulé","Aucun suivi",IF(OR(AND(I52&lt;&gt;"",K52&gt;I52),AND(L52="Réglé",P52&gt;0),AND(L52&lt;&gt;"Réglé",P52=0)),"À vérifier",IF(P52=0,"Soldé",IF(F52&lt;'Paramètres'!$B$5,"En retard",IF(F52&lt;='Paramètres'!$B$5+'Paramètres'!$B$7,"À surveiller",IF(I52&gt;='Paramètres'!$B$10,"Montant important","Planifié"))))))))))</f>
        <v/>
      </c>
      <c r="R52" s="21" t="n"/>
    </row>
    <row r="53" ht="22" customHeight="1">
      <c r="A53" s="21" t="n"/>
      <c r="B53" s="21" t="n"/>
      <c r="C53" s="21" t="n"/>
      <c r="D53" s="21" t="n"/>
      <c r="E53" s="21" t="n"/>
      <c r="F53" s="22" t="n"/>
      <c r="G53" s="23" t="n"/>
      <c r="H53" s="24" t="n"/>
      <c r="I53" s="11">
        <f>IF(G53="","",IFERROR(ROUND(G53*(1+IF(H53="",'Paramètres'!$B$9,H53)),2),""))</f>
        <v/>
      </c>
      <c r="J53" s="22" t="n"/>
      <c r="K53" s="23" t="n"/>
      <c r="L53" s="21" t="n"/>
      <c r="M53" s="21" t="n"/>
      <c r="N53" s="21" t="n"/>
      <c r="O53" s="25">
        <f>IF(F53="","",IFERROR(F53-'Paramètres'!$B$5,""))</f>
        <v/>
      </c>
      <c r="P53" s="11">
        <f>IF(I53="","",IFERROR(MAX(0,I53-IF(K53="",0,K53)),""))</f>
        <v/>
      </c>
      <c r="Q53" s="26">
        <f>IF(A53="","",IF(F53="","Date manquante",IF(G53="","Montant manquant",IF(L53="","Statut manquant",IF(L53="Annulé","Aucun suivi",IF(OR(AND(I53&lt;&gt;"",K53&gt;I53),AND(L53="Réglé",P53&gt;0),AND(L53&lt;&gt;"Réglé",P53=0)),"À vérifier",IF(P53=0,"Soldé",IF(F53&lt;'Paramètres'!$B$5,"En retard",IF(F53&lt;='Paramètres'!$B$5+'Paramètres'!$B$7,"À surveiller",IF(I53&gt;='Paramètres'!$B$10,"Montant important","Planifié"))))))))))</f>
        <v/>
      </c>
      <c r="R53" s="21" t="n"/>
    </row>
    <row r="54" ht="22" customHeight="1">
      <c r="A54" s="21" t="n"/>
      <c r="B54" s="21" t="n"/>
      <c r="C54" s="21" t="n"/>
      <c r="D54" s="21" t="n"/>
      <c r="E54" s="21" t="n"/>
      <c r="F54" s="22" t="n"/>
      <c r="G54" s="23" t="n"/>
      <c r="H54" s="24" t="n"/>
      <c r="I54" s="10">
        <f>IF(G54="","",IFERROR(ROUND(G54*(1+IF(H54="",'Paramètres'!$B$9,H54)),2),""))</f>
        <v/>
      </c>
      <c r="J54" s="22" t="n"/>
      <c r="K54" s="23" t="n"/>
      <c r="L54" s="21" t="n"/>
      <c r="M54" s="21" t="n"/>
      <c r="N54" s="21" t="n"/>
      <c r="O54" s="27">
        <f>IF(F54="","",IFERROR(F54-'Paramètres'!$B$5,""))</f>
        <v/>
      </c>
      <c r="P54" s="10">
        <f>IF(I54="","",IFERROR(MAX(0,I54-IF(K54="",0,K54)),""))</f>
        <v/>
      </c>
      <c r="Q54" s="28">
        <f>IF(A54="","",IF(F54="","Date manquante",IF(G54="","Montant manquant",IF(L54="","Statut manquant",IF(L54="Annulé","Aucun suivi",IF(OR(AND(I54&lt;&gt;"",K54&gt;I54),AND(L54="Réglé",P54&gt;0),AND(L54&lt;&gt;"Réglé",P54=0)),"À vérifier",IF(P54=0,"Soldé",IF(F54&lt;'Paramètres'!$B$5,"En retard",IF(F54&lt;='Paramètres'!$B$5+'Paramètres'!$B$7,"À surveiller",IF(I54&gt;='Paramètres'!$B$10,"Montant important","Planifié"))))))))))</f>
        <v/>
      </c>
      <c r="R54" s="21" t="n"/>
    </row>
    <row r="55" ht="22" customHeight="1">
      <c r="A55" s="21" t="n"/>
      <c r="B55" s="21" t="n"/>
      <c r="C55" s="21" t="n"/>
      <c r="D55" s="21" t="n"/>
      <c r="E55" s="21" t="n"/>
      <c r="F55" s="22" t="n"/>
      <c r="G55" s="23" t="n"/>
      <c r="H55" s="24" t="n"/>
      <c r="I55" s="11">
        <f>IF(G55="","",IFERROR(ROUND(G55*(1+IF(H55="",'Paramètres'!$B$9,H55)),2),""))</f>
        <v/>
      </c>
      <c r="J55" s="22" t="n"/>
      <c r="K55" s="23" t="n"/>
      <c r="L55" s="21" t="n"/>
      <c r="M55" s="21" t="n"/>
      <c r="N55" s="21" t="n"/>
      <c r="O55" s="25">
        <f>IF(F55="","",IFERROR(F55-'Paramètres'!$B$5,""))</f>
        <v/>
      </c>
      <c r="P55" s="11">
        <f>IF(I55="","",IFERROR(MAX(0,I55-IF(K55="",0,K55)),""))</f>
        <v/>
      </c>
      <c r="Q55" s="26">
        <f>IF(A55="","",IF(F55="","Date manquante",IF(G55="","Montant manquant",IF(L55="","Statut manquant",IF(L55="Annulé","Aucun suivi",IF(OR(AND(I55&lt;&gt;"",K55&gt;I55),AND(L55="Réglé",P55&gt;0),AND(L55&lt;&gt;"Réglé",P55=0)),"À vérifier",IF(P55=0,"Soldé",IF(F55&lt;'Paramètres'!$B$5,"En retard",IF(F55&lt;='Paramètres'!$B$5+'Paramètres'!$B$7,"À surveiller",IF(I55&gt;='Paramètres'!$B$10,"Montant important","Planifié"))))))))))</f>
        <v/>
      </c>
      <c r="R55" s="21" t="n"/>
    </row>
    <row r="56" ht="22" customHeight="1">
      <c r="A56" s="21" t="n"/>
      <c r="B56" s="21" t="n"/>
      <c r="C56" s="21" t="n"/>
      <c r="D56" s="21" t="n"/>
      <c r="E56" s="21" t="n"/>
      <c r="F56" s="22" t="n"/>
      <c r="G56" s="23" t="n"/>
      <c r="H56" s="24" t="n"/>
      <c r="I56" s="10">
        <f>IF(G56="","",IFERROR(ROUND(G56*(1+IF(H56="",'Paramètres'!$B$9,H56)),2),""))</f>
        <v/>
      </c>
      <c r="J56" s="22" t="n"/>
      <c r="K56" s="23" t="n"/>
      <c r="L56" s="21" t="n"/>
      <c r="M56" s="21" t="n"/>
      <c r="N56" s="21" t="n"/>
      <c r="O56" s="27">
        <f>IF(F56="","",IFERROR(F56-'Paramètres'!$B$5,""))</f>
        <v/>
      </c>
      <c r="P56" s="10">
        <f>IF(I56="","",IFERROR(MAX(0,I56-IF(K56="",0,K56)),""))</f>
        <v/>
      </c>
      <c r="Q56" s="28">
        <f>IF(A56="","",IF(F56="","Date manquante",IF(G56="","Montant manquant",IF(L56="","Statut manquant",IF(L56="Annulé","Aucun suivi",IF(OR(AND(I56&lt;&gt;"",K56&gt;I56),AND(L56="Réglé",P56&gt;0),AND(L56&lt;&gt;"Réglé",P56=0)),"À vérifier",IF(P56=0,"Soldé",IF(F56&lt;'Paramètres'!$B$5,"En retard",IF(F56&lt;='Paramètres'!$B$5+'Paramètres'!$B$7,"À surveiller",IF(I56&gt;='Paramètres'!$B$10,"Montant important","Planifié"))))))))))</f>
        <v/>
      </c>
      <c r="R56" s="21" t="n"/>
    </row>
    <row r="57" ht="22" customHeight="1">
      <c r="A57" s="21" t="n"/>
      <c r="B57" s="21" t="n"/>
      <c r="C57" s="21" t="n"/>
      <c r="D57" s="21" t="n"/>
      <c r="E57" s="21" t="n"/>
      <c r="F57" s="22" t="n"/>
      <c r="G57" s="23" t="n"/>
      <c r="H57" s="24" t="n"/>
      <c r="I57" s="11">
        <f>IF(G57="","",IFERROR(ROUND(G57*(1+IF(H57="",'Paramètres'!$B$9,H57)),2),""))</f>
        <v/>
      </c>
      <c r="J57" s="22" t="n"/>
      <c r="K57" s="23" t="n"/>
      <c r="L57" s="21" t="n"/>
      <c r="M57" s="21" t="n"/>
      <c r="N57" s="21" t="n"/>
      <c r="O57" s="25">
        <f>IF(F57="","",IFERROR(F57-'Paramètres'!$B$5,""))</f>
        <v/>
      </c>
      <c r="P57" s="11">
        <f>IF(I57="","",IFERROR(MAX(0,I57-IF(K57="",0,K57)),""))</f>
        <v/>
      </c>
      <c r="Q57" s="26">
        <f>IF(A57="","",IF(F57="","Date manquante",IF(G57="","Montant manquant",IF(L57="","Statut manquant",IF(L57="Annulé","Aucun suivi",IF(OR(AND(I57&lt;&gt;"",K57&gt;I57),AND(L57="Réglé",P57&gt;0),AND(L57&lt;&gt;"Réglé",P57=0)),"À vérifier",IF(P57=0,"Soldé",IF(F57&lt;'Paramètres'!$B$5,"En retard",IF(F57&lt;='Paramètres'!$B$5+'Paramètres'!$B$7,"À surveiller",IF(I57&gt;='Paramètres'!$B$10,"Montant important","Planifié"))))))))))</f>
        <v/>
      </c>
      <c r="R57" s="21" t="n"/>
    </row>
    <row r="58" ht="22" customHeight="1">
      <c r="A58" s="21" t="n"/>
      <c r="B58" s="21" t="n"/>
      <c r="C58" s="21" t="n"/>
      <c r="D58" s="21" t="n"/>
      <c r="E58" s="21" t="n"/>
      <c r="F58" s="22" t="n"/>
      <c r="G58" s="23" t="n"/>
      <c r="H58" s="24" t="n"/>
      <c r="I58" s="10">
        <f>IF(G58="","",IFERROR(ROUND(G58*(1+IF(H58="",'Paramètres'!$B$9,H58)),2),""))</f>
        <v/>
      </c>
      <c r="J58" s="22" t="n"/>
      <c r="K58" s="23" t="n"/>
      <c r="L58" s="21" t="n"/>
      <c r="M58" s="21" t="n"/>
      <c r="N58" s="21" t="n"/>
      <c r="O58" s="27">
        <f>IF(F58="","",IFERROR(F58-'Paramètres'!$B$5,""))</f>
        <v/>
      </c>
      <c r="P58" s="10">
        <f>IF(I58="","",IFERROR(MAX(0,I58-IF(K58="",0,K58)),""))</f>
        <v/>
      </c>
      <c r="Q58" s="28">
        <f>IF(A58="","",IF(F58="","Date manquante",IF(G58="","Montant manquant",IF(L58="","Statut manquant",IF(L58="Annulé","Aucun suivi",IF(OR(AND(I58&lt;&gt;"",K58&gt;I58),AND(L58="Réglé",P58&gt;0),AND(L58&lt;&gt;"Réglé",P58=0)),"À vérifier",IF(P58=0,"Soldé",IF(F58&lt;'Paramètres'!$B$5,"En retard",IF(F58&lt;='Paramètres'!$B$5+'Paramètres'!$B$7,"À surveiller",IF(I58&gt;='Paramètres'!$B$10,"Montant important","Planifié"))))))))))</f>
        <v/>
      </c>
      <c r="R58" s="21" t="n"/>
    </row>
    <row r="59" ht="22" customHeight="1">
      <c r="A59" s="21" t="n"/>
      <c r="B59" s="21" t="n"/>
      <c r="C59" s="21" t="n"/>
      <c r="D59" s="21" t="n"/>
      <c r="E59" s="21" t="n"/>
      <c r="F59" s="22" t="n"/>
      <c r="G59" s="23" t="n"/>
      <c r="H59" s="24" t="n"/>
      <c r="I59" s="11">
        <f>IF(G59="","",IFERROR(ROUND(G59*(1+IF(H59="",'Paramètres'!$B$9,H59)),2),""))</f>
        <v/>
      </c>
      <c r="J59" s="22" t="n"/>
      <c r="K59" s="23" t="n"/>
      <c r="L59" s="21" t="n"/>
      <c r="M59" s="21" t="n"/>
      <c r="N59" s="21" t="n"/>
      <c r="O59" s="25">
        <f>IF(F59="","",IFERROR(F59-'Paramètres'!$B$5,""))</f>
        <v/>
      </c>
      <c r="P59" s="11">
        <f>IF(I59="","",IFERROR(MAX(0,I59-IF(K59="",0,K59)),""))</f>
        <v/>
      </c>
      <c r="Q59" s="26">
        <f>IF(A59="","",IF(F59="","Date manquante",IF(G59="","Montant manquant",IF(L59="","Statut manquant",IF(L59="Annulé","Aucun suivi",IF(OR(AND(I59&lt;&gt;"",K59&gt;I59),AND(L59="Réglé",P59&gt;0),AND(L59&lt;&gt;"Réglé",P59=0)),"À vérifier",IF(P59=0,"Soldé",IF(F59&lt;'Paramètres'!$B$5,"En retard",IF(F59&lt;='Paramètres'!$B$5+'Paramètres'!$B$7,"À surveiller",IF(I59&gt;='Paramètres'!$B$10,"Montant important","Planifié"))))))))))</f>
        <v/>
      </c>
      <c r="R59" s="21" t="n"/>
    </row>
    <row r="60" ht="22" customHeight="1">
      <c r="A60" s="21" t="n"/>
      <c r="B60" s="21" t="n"/>
      <c r="C60" s="21" t="n"/>
      <c r="D60" s="21" t="n"/>
      <c r="E60" s="21" t="n"/>
      <c r="F60" s="22" t="n"/>
      <c r="G60" s="23" t="n"/>
      <c r="H60" s="24" t="n"/>
      <c r="I60" s="10">
        <f>IF(G60="","",IFERROR(ROUND(G60*(1+IF(H60="",'Paramètres'!$B$9,H60)),2),""))</f>
        <v/>
      </c>
      <c r="J60" s="22" t="n"/>
      <c r="K60" s="23" t="n"/>
      <c r="L60" s="21" t="n"/>
      <c r="M60" s="21" t="n"/>
      <c r="N60" s="21" t="n"/>
      <c r="O60" s="27">
        <f>IF(F60="","",IFERROR(F60-'Paramètres'!$B$5,""))</f>
        <v/>
      </c>
      <c r="P60" s="10">
        <f>IF(I60="","",IFERROR(MAX(0,I60-IF(K60="",0,K60)),""))</f>
        <v/>
      </c>
      <c r="Q60" s="28">
        <f>IF(A60="","",IF(F60="","Date manquante",IF(G60="","Montant manquant",IF(L60="","Statut manquant",IF(L60="Annulé","Aucun suivi",IF(OR(AND(I60&lt;&gt;"",K60&gt;I60),AND(L60="Réglé",P60&gt;0),AND(L60&lt;&gt;"Réglé",P60=0)),"À vérifier",IF(P60=0,"Soldé",IF(F60&lt;'Paramètres'!$B$5,"En retard",IF(F60&lt;='Paramètres'!$B$5+'Paramètres'!$B$7,"À surveiller",IF(I60&gt;='Paramètres'!$B$10,"Montant important","Planifié"))))))))))</f>
        <v/>
      </c>
      <c r="R60" s="21" t="n"/>
    </row>
    <row r="61" ht="22" customHeight="1">
      <c r="A61" s="21" t="n"/>
      <c r="B61" s="21" t="n"/>
      <c r="C61" s="21" t="n"/>
      <c r="D61" s="21" t="n"/>
      <c r="E61" s="21" t="n"/>
      <c r="F61" s="22" t="n"/>
      <c r="G61" s="23" t="n"/>
      <c r="H61" s="24" t="n"/>
      <c r="I61" s="11">
        <f>IF(G61="","",IFERROR(ROUND(G61*(1+IF(H61="",'Paramètres'!$B$9,H61)),2),""))</f>
        <v/>
      </c>
      <c r="J61" s="22" t="n"/>
      <c r="K61" s="23" t="n"/>
      <c r="L61" s="21" t="n"/>
      <c r="M61" s="21" t="n"/>
      <c r="N61" s="21" t="n"/>
      <c r="O61" s="25">
        <f>IF(F61="","",IFERROR(F61-'Paramètres'!$B$5,""))</f>
        <v/>
      </c>
      <c r="P61" s="11">
        <f>IF(I61="","",IFERROR(MAX(0,I61-IF(K61="",0,K61)),""))</f>
        <v/>
      </c>
      <c r="Q61" s="26">
        <f>IF(A61="","",IF(F61="","Date manquante",IF(G61="","Montant manquant",IF(L61="","Statut manquant",IF(L61="Annulé","Aucun suivi",IF(OR(AND(I61&lt;&gt;"",K61&gt;I61),AND(L61="Réglé",P61&gt;0),AND(L61&lt;&gt;"Réglé",P61=0)),"À vérifier",IF(P61=0,"Soldé",IF(F61&lt;'Paramètres'!$B$5,"En retard",IF(F61&lt;='Paramètres'!$B$5+'Paramètres'!$B$7,"À surveiller",IF(I61&gt;='Paramètres'!$B$10,"Montant important","Planifié"))))))))))</f>
        <v/>
      </c>
      <c r="R61" s="21" t="n"/>
    </row>
    <row r="62" ht="22" customHeight="1">
      <c r="A62" s="21" t="n"/>
      <c r="B62" s="21" t="n"/>
      <c r="C62" s="21" t="n"/>
      <c r="D62" s="21" t="n"/>
      <c r="E62" s="21" t="n"/>
      <c r="F62" s="22" t="n"/>
      <c r="G62" s="23" t="n"/>
      <c r="H62" s="24" t="n"/>
      <c r="I62" s="10">
        <f>IF(G62="","",IFERROR(ROUND(G62*(1+IF(H62="",'Paramètres'!$B$9,H62)),2),""))</f>
        <v/>
      </c>
      <c r="J62" s="22" t="n"/>
      <c r="K62" s="23" t="n"/>
      <c r="L62" s="21" t="n"/>
      <c r="M62" s="21" t="n"/>
      <c r="N62" s="21" t="n"/>
      <c r="O62" s="27">
        <f>IF(F62="","",IFERROR(F62-'Paramètres'!$B$5,""))</f>
        <v/>
      </c>
      <c r="P62" s="10">
        <f>IF(I62="","",IFERROR(MAX(0,I62-IF(K62="",0,K62)),""))</f>
        <v/>
      </c>
      <c r="Q62" s="28">
        <f>IF(A62="","",IF(F62="","Date manquante",IF(G62="","Montant manquant",IF(L62="","Statut manquant",IF(L62="Annulé","Aucun suivi",IF(OR(AND(I62&lt;&gt;"",K62&gt;I62),AND(L62="Réglé",P62&gt;0),AND(L62&lt;&gt;"Réglé",P62=0)),"À vérifier",IF(P62=0,"Soldé",IF(F62&lt;'Paramètres'!$B$5,"En retard",IF(F62&lt;='Paramètres'!$B$5+'Paramètres'!$B$7,"À surveiller",IF(I62&gt;='Paramètres'!$B$10,"Montant important","Planifié"))))))))))</f>
        <v/>
      </c>
      <c r="R62" s="21" t="n"/>
    </row>
    <row r="63" ht="22" customHeight="1">
      <c r="A63" s="21" t="n"/>
      <c r="B63" s="21" t="n"/>
      <c r="C63" s="21" t="n"/>
      <c r="D63" s="21" t="n"/>
      <c r="E63" s="21" t="n"/>
      <c r="F63" s="22" t="n"/>
      <c r="G63" s="23" t="n"/>
      <c r="H63" s="24" t="n"/>
      <c r="I63" s="11">
        <f>IF(G63="","",IFERROR(ROUND(G63*(1+IF(H63="",'Paramètres'!$B$9,H63)),2),""))</f>
        <v/>
      </c>
      <c r="J63" s="22" t="n"/>
      <c r="K63" s="23" t="n"/>
      <c r="L63" s="21" t="n"/>
      <c r="M63" s="21" t="n"/>
      <c r="N63" s="21" t="n"/>
      <c r="O63" s="25">
        <f>IF(F63="","",IFERROR(F63-'Paramètres'!$B$5,""))</f>
        <v/>
      </c>
      <c r="P63" s="11">
        <f>IF(I63="","",IFERROR(MAX(0,I63-IF(K63="",0,K63)),""))</f>
        <v/>
      </c>
      <c r="Q63" s="26">
        <f>IF(A63="","",IF(F63="","Date manquante",IF(G63="","Montant manquant",IF(L63="","Statut manquant",IF(L63="Annulé","Aucun suivi",IF(OR(AND(I63&lt;&gt;"",K63&gt;I63),AND(L63="Réglé",P63&gt;0),AND(L63&lt;&gt;"Réglé",P63=0)),"À vérifier",IF(P63=0,"Soldé",IF(F63&lt;'Paramètres'!$B$5,"En retard",IF(F63&lt;='Paramètres'!$B$5+'Paramètres'!$B$7,"À surveiller",IF(I63&gt;='Paramètres'!$B$10,"Montant important","Planifié"))))))))))</f>
        <v/>
      </c>
      <c r="R63" s="21" t="n"/>
    </row>
    <row r="64" ht="22" customHeight="1">
      <c r="A64" s="21" t="n"/>
      <c r="B64" s="21" t="n"/>
      <c r="C64" s="21" t="n"/>
      <c r="D64" s="21" t="n"/>
      <c r="E64" s="21" t="n"/>
      <c r="F64" s="22" t="n"/>
      <c r="G64" s="23" t="n"/>
      <c r="H64" s="24" t="n"/>
      <c r="I64" s="10">
        <f>IF(G64="","",IFERROR(ROUND(G64*(1+IF(H64="",'Paramètres'!$B$9,H64)),2),""))</f>
        <v/>
      </c>
      <c r="J64" s="22" t="n"/>
      <c r="K64" s="23" t="n"/>
      <c r="L64" s="21" t="n"/>
      <c r="M64" s="21" t="n"/>
      <c r="N64" s="21" t="n"/>
      <c r="O64" s="27">
        <f>IF(F64="","",IFERROR(F64-'Paramètres'!$B$5,""))</f>
        <v/>
      </c>
      <c r="P64" s="10">
        <f>IF(I64="","",IFERROR(MAX(0,I64-IF(K64="",0,K64)),""))</f>
        <v/>
      </c>
      <c r="Q64" s="28">
        <f>IF(A64="","",IF(F64="","Date manquante",IF(G64="","Montant manquant",IF(L64="","Statut manquant",IF(L64="Annulé","Aucun suivi",IF(OR(AND(I64&lt;&gt;"",K64&gt;I64),AND(L64="Réglé",P64&gt;0),AND(L64&lt;&gt;"Réglé",P64=0)),"À vérifier",IF(P64=0,"Soldé",IF(F64&lt;'Paramètres'!$B$5,"En retard",IF(F64&lt;='Paramètres'!$B$5+'Paramètres'!$B$7,"À surveiller",IF(I64&gt;='Paramètres'!$B$10,"Montant important","Planifié"))))))))))</f>
        <v/>
      </c>
      <c r="R64" s="21" t="n"/>
    </row>
    <row r="65" ht="22" customHeight="1">
      <c r="A65" s="21" t="n"/>
      <c r="B65" s="21" t="n"/>
      <c r="C65" s="21" t="n"/>
      <c r="D65" s="21" t="n"/>
      <c r="E65" s="21" t="n"/>
      <c r="F65" s="22" t="n"/>
      <c r="G65" s="23" t="n"/>
      <c r="H65" s="24" t="n"/>
      <c r="I65" s="11">
        <f>IF(G65="","",IFERROR(ROUND(G65*(1+IF(H65="",'Paramètres'!$B$9,H65)),2),""))</f>
        <v/>
      </c>
      <c r="J65" s="22" t="n"/>
      <c r="K65" s="23" t="n"/>
      <c r="L65" s="21" t="n"/>
      <c r="M65" s="21" t="n"/>
      <c r="N65" s="21" t="n"/>
      <c r="O65" s="25">
        <f>IF(F65="","",IFERROR(F65-'Paramètres'!$B$5,""))</f>
        <v/>
      </c>
      <c r="P65" s="11">
        <f>IF(I65="","",IFERROR(MAX(0,I65-IF(K65="",0,K65)),""))</f>
        <v/>
      </c>
      <c r="Q65" s="26">
        <f>IF(A65="","",IF(F65="","Date manquante",IF(G65="","Montant manquant",IF(L65="","Statut manquant",IF(L65="Annulé","Aucun suivi",IF(OR(AND(I65&lt;&gt;"",K65&gt;I65),AND(L65="Réglé",P65&gt;0),AND(L65&lt;&gt;"Réglé",P65=0)),"À vérifier",IF(P65=0,"Soldé",IF(F65&lt;'Paramètres'!$B$5,"En retard",IF(F65&lt;='Paramètres'!$B$5+'Paramètres'!$B$7,"À surveiller",IF(I65&gt;='Paramètres'!$B$10,"Montant important","Planifié"))))))))))</f>
        <v/>
      </c>
      <c r="R65" s="21" t="n"/>
    </row>
    <row r="66" ht="22" customHeight="1">
      <c r="A66" s="21" t="n"/>
      <c r="B66" s="21" t="n"/>
      <c r="C66" s="21" t="n"/>
      <c r="D66" s="21" t="n"/>
      <c r="E66" s="21" t="n"/>
      <c r="F66" s="22" t="n"/>
      <c r="G66" s="23" t="n"/>
      <c r="H66" s="24" t="n"/>
      <c r="I66" s="10">
        <f>IF(G66="","",IFERROR(ROUND(G66*(1+IF(H66="",'Paramètres'!$B$9,H66)),2),""))</f>
        <v/>
      </c>
      <c r="J66" s="22" t="n"/>
      <c r="K66" s="23" t="n"/>
      <c r="L66" s="21" t="n"/>
      <c r="M66" s="21" t="n"/>
      <c r="N66" s="21" t="n"/>
      <c r="O66" s="27">
        <f>IF(F66="","",IFERROR(F66-'Paramètres'!$B$5,""))</f>
        <v/>
      </c>
      <c r="P66" s="10">
        <f>IF(I66="","",IFERROR(MAX(0,I66-IF(K66="",0,K66)),""))</f>
        <v/>
      </c>
      <c r="Q66" s="28">
        <f>IF(A66="","",IF(F66="","Date manquante",IF(G66="","Montant manquant",IF(L66="","Statut manquant",IF(L66="Annulé","Aucun suivi",IF(OR(AND(I66&lt;&gt;"",K66&gt;I66),AND(L66="Réglé",P66&gt;0),AND(L66&lt;&gt;"Réglé",P66=0)),"À vérifier",IF(P66=0,"Soldé",IF(F66&lt;'Paramètres'!$B$5,"En retard",IF(F66&lt;='Paramètres'!$B$5+'Paramètres'!$B$7,"À surveiller",IF(I66&gt;='Paramètres'!$B$10,"Montant important","Planifié"))))))))))</f>
        <v/>
      </c>
      <c r="R66" s="21" t="n"/>
    </row>
    <row r="67" ht="22" customHeight="1">
      <c r="A67" s="21" t="n"/>
      <c r="B67" s="21" t="n"/>
      <c r="C67" s="21" t="n"/>
      <c r="D67" s="21" t="n"/>
      <c r="E67" s="21" t="n"/>
      <c r="F67" s="22" t="n"/>
      <c r="G67" s="23" t="n"/>
      <c r="H67" s="24" t="n"/>
      <c r="I67" s="11">
        <f>IF(G67="","",IFERROR(ROUND(G67*(1+IF(H67="",'Paramètres'!$B$9,H67)),2),""))</f>
        <v/>
      </c>
      <c r="J67" s="22" t="n"/>
      <c r="K67" s="23" t="n"/>
      <c r="L67" s="21" t="n"/>
      <c r="M67" s="21" t="n"/>
      <c r="N67" s="21" t="n"/>
      <c r="O67" s="25">
        <f>IF(F67="","",IFERROR(F67-'Paramètres'!$B$5,""))</f>
        <v/>
      </c>
      <c r="P67" s="11">
        <f>IF(I67="","",IFERROR(MAX(0,I67-IF(K67="",0,K67)),""))</f>
        <v/>
      </c>
      <c r="Q67" s="26">
        <f>IF(A67="","",IF(F67="","Date manquante",IF(G67="","Montant manquant",IF(L67="","Statut manquant",IF(L67="Annulé","Aucun suivi",IF(OR(AND(I67&lt;&gt;"",K67&gt;I67),AND(L67="Réglé",P67&gt;0),AND(L67&lt;&gt;"Réglé",P67=0)),"À vérifier",IF(P67=0,"Soldé",IF(F67&lt;'Paramètres'!$B$5,"En retard",IF(F67&lt;='Paramètres'!$B$5+'Paramètres'!$B$7,"À surveiller",IF(I67&gt;='Paramètres'!$B$10,"Montant important","Planifié"))))))))))</f>
        <v/>
      </c>
      <c r="R67" s="21" t="n"/>
    </row>
    <row r="68" ht="22" customHeight="1">
      <c r="A68" s="21" t="n"/>
      <c r="B68" s="21" t="n"/>
      <c r="C68" s="21" t="n"/>
      <c r="D68" s="21" t="n"/>
      <c r="E68" s="21" t="n"/>
      <c r="F68" s="22" t="n"/>
      <c r="G68" s="23" t="n"/>
      <c r="H68" s="24" t="n"/>
      <c r="I68" s="10">
        <f>IF(G68="","",IFERROR(ROUND(G68*(1+IF(H68="",'Paramètres'!$B$9,H68)),2),""))</f>
        <v/>
      </c>
      <c r="J68" s="22" t="n"/>
      <c r="K68" s="23" t="n"/>
      <c r="L68" s="21" t="n"/>
      <c r="M68" s="21" t="n"/>
      <c r="N68" s="21" t="n"/>
      <c r="O68" s="27">
        <f>IF(F68="","",IFERROR(F68-'Paramètres'!$B$5,""))</f>
        <v/>
      </c>
      <c r="P68" s="10">
        <f>IF(I68="","",IFERROR(MAX(0,I68-IF(K68="",0,K68)),""))</f>
        <v/>
      </c>
      <c r="Q68" s="28">
        <f>IF(A68="","",IF(F68="","Date manquante",IF(G68="","Montant manquant",IF(L68="","Statut manquant",IF(L68="Annulé","Aucun suivi",IF(OR(AND(I68&lt;&gt;"",K68&gt;I68),AND(L68="Réglé",P68&gt;0),AND(L68&lt;&gt;"Réglé",P68=0)),"À vérifier",IF(P68=0,"Soldé",IF(F68&lt;'Paramètres'!$B$5,"En retard",IF(F68&lt;='Paramètres'!$B$5+'Paramètres'!$B$7,"À surveiller",IF(I68&gt;='Paramètres'!$B$10,"Montant important","Planifié"))))))))))</f>
        <v/>
      </c>
      <c r="R68" s="21" t="n"/>
    </row>
    <row r="69" ht="22" customHeight="1">
      <c r="A69" s="21" t="n"/>
      <c r="B69" s="21" t="n"/>
      <c r="C69" s="21" t="n"/>
      <c r="D69" s="21" t="n"/>
      <c r="E69" s="21" t="n"/>
      <c r="F69" s="22" t="n"/>
      <c r="G69" s="23" t="n"/>
      <c r="H69" s="24" t="n"/>
      <c r="I69" s="11">
        <f>IF(G69="","",IFERROR(ROUND(G69*(1+IF(H69="",'Paramètres'!$B$9,H69)),2),""))</f>
        <v/>
      </c>
      <c r="J69" s="22" t="n"/>
      <c r="K69" s="23" t="n"/>
      <c r="L69" s="21" t="n"/>
      <c r="M69" s="21" t="n"/>
      <c r="N69" s="21" t="n"/>
      <c r="O69" s="25">
        <f>IF(F69="","",IFERROR(F69-'Paramètres'!$B$5,""))</f>
        <v/>
      </c>
      <c r="P69" s="11">
        <f>IF(I69="","",IFERROR(MAX(0,I69-IF(K69="",0,K69)),""))</f>
        <v/>
      </c>
      <c r="Q69" s="26">
        <f>IF(A69="","",IF(F69="","Date manquante",IF(G69="","Montant manquant",IF(L69="","Statut manquant",IF(L69="Annulé","Aucun suivi",IF(OR(AND(I69&lt;&gt;"",K69&gt;I69),AND(L69="Réglé",P69&gt;0),AND(L69&lt;&gt;"Réglé",P69=0)),"À vérifier",IF(P69=0,"Soldé",IF(F69&lt;'Paramètres'!$B$5,"En retard",IF(F69&lt;='Paramètres'!$B$5+'Paramètres'!$B$7,"À surveiller",IF(I69&gt;='Paramètres'!$B$10,"Montant important","Planifié"))))))))))</f>
        <v/>
      </c>
      <c r="R69" s="21" t="n"/>
    </row>
    <row r="70" ht="22" customHeight="1">
      <c r="A70" s="21" t="n"/>
      <c r="B70" s="21" t="n"/>
      <c r="C70" s="21" t="n"/>
      <c r="D70" s="21" t="n"/>
      <c r="E70" s="21" t="n"/>
      <c r="F70" s="22" t="n"/>
      <c r="G70" s="23" t="n"/>
      <c r="H70" s="24" t="n"/>
      <c r="I70" s="10">
        <f>IF(G70="","",IFERROR(ROUND(G70*(1+IF(H70="",'Paramètres'!$B$9,H70)),2),""))</f>
        <v/>
      </c>
      <c r="J70" s="22" t="n"/>
      <c r="K70" s="23" t="n"/>
      <c r="L70" s="21" t="n"/>
      <c r="M70" s="21" t="n"/>
      <c r="N70" s="21" t="n"/>
      <c r="O70" s="27">
        <f>IF(F70="","",IFERROR(F70-'Paramètres'!$B$5,""))</f>
        <v/>
      </c>
      <c r="P70" s="10">
        <f>IF(I70="","",IFERROR(MAX(0,I70-IF(K70="",0,K70)),""))</f>
        <v/>
      </c>
      <c r="Q70" s="28">
        <f>IF(A70="","",IF(F70="","Date manquante",IF(G70="","Montant manquant",IF(L70="","Statut manquant",IF(L70="Annulé","Aucun suivi",IF(OR(AND(I70&lt;&gt;"",K70&gt;I70),AND(L70="Réglé",P70&gt;0),AND(L70&lt;&gt;"Réglé",P70=0)),"À vérifier",IF(P70=0,"Soldé",IF(F70&lt;'Paramètres'!$B$5,"En retard",IF(F70&lt;='Paramètres'!$B$5+'Paramètres'!$B$7,"À surveiller",IF(I70&gt;='Paramètres'!$B$10,"Montant important","Planifié"))))))))))</f>
        <v/>
      </c>
      <c r="R70" s="21" t="n"/>
    </row>
    <row r="71" ht="22" customHeight="1">
      <c r="A71" s="21" t="n"/>
      <c r="B71" s="21" t="n"/>
      <c r="C71" s="21" t="n"/>
      <c r="D71" s="21" t="n"/>
      <c r="E71" s="21" t="n"/>
      <c r="F71" s="22" t="n"/>
      <c r="G71" s="23" t="n"/>
      <c r="H71" s="24" t="n"/>
      <c r="I71" s="11">
        <f>IF(G71="","",IFERROR(ROUND(G71*(1+IF(H71="",'Paramètres'!$B$9,H71)),2),""))</f>
        <v/>
      </c>
      <c r="J71" s="22" t="n"/>
      <c r="K71" s="23" t="n"/>
      <c r="L71" s="21" t="n"/>
      <c r="M71" s="21" t="n"/>
      <c r="N71" s="21" t="n"/>
      <c r="O71" s="25">
        <f>IF(F71="","",IFERROR(F71-'Paramètres'!$B$5,""))</f>
        <v/>
      </c>
      <c r="P71" s="11">
        <f>IF(I71="","",IFERROR(MAX(0,I71-IF(K71="",0,K71)),""))</f>
        <v/>
      </c>
      <c r="Q71" s="26">
        <f>IF(A71="","",IF(F71="","Date manquante",IF(G71="","Montant manquant",IF(L71="","Statut manquant",IF(L71="Annulé","Aucun suivi",IF(OR(AND(I71&lt;&gt;"",K71&gt;I71),AND(L71="Réglé",P71&gt;0),AND(L71&lt;&gt;"Réglé",P71=0)),"À vérifier",IF(P71=0,"Soldé",IF(F71&lt;'Paramètres'!$B$5,"En retard",IF(F71&lt;='Paramètres'!$B$5+'Paramètres'!$B$7,"À surveiller",IF(I71&gt;='Paramètres'!$B$10,"Montant important","Planifié"))))))))))</f>
        <v/>
      </c>
      <c r="R71" s="21" t="n"/>
    </row>
    <row r="72" ht="22" customHeight="1">
      <c r="A72" s="21" t="n"/>
      <c r="B72" s="21" t="n"/>
      <c r="C72" s="21" t="n"/>
      <c r="D72" s="21" t="n"/>
      <c r="E72" s="21" t="n"/>
      <c r="F72" s="22" t="n"/>
      <c r="G72" s="23" t="n"/>
      <c r="H72" s="24" t="n"/>
      <c r="I72" s="10">
        <f>IF(G72="","",IFERROR(ROUND(G72*(1+IF(H72="",'Paramètres'!$B$9,H72)),2),""))</f>
        <v/>
      </c>
      <c r="J72" s="22" t="n"/>
      <c r="K72" s="23" t="n"/>
      <c r="L72" s="21" t="n"/>
      <c r="M72" s="21" t="n"/>
      <c r="N72" s="21" t="n"/>
      <c r="O72" s="27">
        <f>IF(F72="","",IFERROR(F72-'Paramètres'!$B$5,""))</f>
        <v/>
      </c>
      <c r="P72" s="10">
        <f>IF(I72="","",IFERROR(MAX(0,I72-IF(K72="",0,K72)),""))</f>
        <v/>
      </c>
      <c r="Q72" s="28">
        <f>IF(A72="","",IF(F72="","Date manquante",IF(G72="","Montant manquant",IF(L72="","Statut manquant",IF(L72="Annulé","Aucun suivi",IF(OR(AND(I72&lt;&gt;"",K72&gt;I72),AND(L72="Réglé",P72&gt;0),AND(L72&lt;&gt;"Réglé",P72=0)),"À vérifier",IF(P72=0,"Soldé",IF(F72&lt;'Paramètres'!$B$5,"En retard",IF(F72&lt;='Paramètres'!$B$5+'Paramètres'!$B$7,"À surveiller",IF(I72&gt;='Paramètres'!$B$10,"Montant important","Planifié"))))))))))</f>
        <v/>
      </c>
      <c r="R72" s="21" t="n"/>
    </row>
    <row r="73" ht="22" customHeight="1">
      <c r="A73" s="21" t="n"/>
      <c r="B73" s="21" t="n"/>
      <c r="C73" s="21" t="n"/>
      <c r="D73" s="21" t="n"/>
      <c r="E73" s="21" t="n"/>
      <c r="F73" s="22" t="n"/>
      <c r="G73" s="23" t="n"/>
      <c r="H73" s="24" t="n"/>
      <c r="I73" s="11">
        <f>IF(G73="","",IFERROR(ROUND(G73*(1+IF(H73="",'Paramètres'!$B$9,H73)),2),""))</f>
        <v/>
      </c>
      <c r="J73" s="22" t="n"/>
      <c r="K73" s="23" t="n"/>
      <c r="L73" s="21" t="n"/>
      <c r="M73" s="21" t="n"/>
      <c r="N73" s="21" t="n"/>
      <c r="O73" s="25">
        <f>IF(F73="","",IFERROR(F73-'Paramètres'!$B$5,""))</f>
        <v/>
      </c>
      <c r="P73" s="11">
        <f>IF(I73="","",IFERROR(MAX(0,I73-IF(K73="",0,K73)),""))</f>
        <v/>
      </c>
      <c r="Q73" s="26">
        <f>IF(A73="","",IF(F73="","Date manquante",IF(G73="","Montant manquant",IF(L73="","Statut manquant",IF(L73="Annulé","Aucun suivi",IF(OR(AND(I73&lt;&gt;"",K73&gt;I73),AND(L73="Réglé",P73&gt;0),AND(L73&lt;&gt;"Réglé",P73=0)),"À vérifier",IF(P73=0,"Soldé",IF(F73&lt;'Paramètres'!$B$5,"En retard",IF(F73&lt;='Paramètres'!$B$5+'Paramètres'!$B$7,"À surveiller",IF(I73&gt;='Paramètres'!$B$10,"Montant important","Planifié"))))))))))</f>
        <v/>
      </c>
      <c r="R73" s="21" t="n"/>
    </row>
    <row r="74" ht="22" customHeight="1">
      <c r="A74" s="21" t="n"/>
      <c r="B74" s="21" t="n"/>
      <c r="C74" s="21" t="n"/>
      <c r="D74" s="21" t="n"/>
      <c r="E74" s="21" t="n"/>
      <c r="F74" s="22" t="n"/>
      <c r="G74" s="23" t="n"/>
      <c r="H74" s="24" t="n"/>
      <c r="I74" s="10">
        <f>IF(G74="","",IFERROR(ROUND(G74*(1+IF(H74="",'Paramètres'!$B$9,H74)),2),""))</f>
        <v/>
      </c>
      <c r="J74" s="22" t="n"/>
      <c r="K74" s="23" t="n"/>
      <c r="L74" s="21" t="n"/>
      <c r="M74" s="21" t="n"/>
      <c r="N74" s="21" t="n"/>
      <c r="O74" s="27">
        <f>IF(F74="","",IFERROR(F74-'Paramètres'!$B$5,""))</f>
        <v/>
      </c>
      <c r="P74" s="10">
        <f>IF(I74="","",IFERROR(MAX(0,I74-IF(K74="",0,K74)),""))</f>
        <v/>
      </c>
      <c r="Q74" s="28">
        <f>IF(A74="","",IF(F74="","Date manquante",IF(G74="","Montant manquant",IF(L74="","Statut manquant",IF(L74="Annulé","Aucun suivi",IF(OR(AND(I74&lt;&gt;"",K74&gt;I74),AND(L74="Réglé",P74&gt;0),AND(L74&lt;&gt;"Réglé",P74=0)),"À vérifier",IF(P74=0,"Soldé",IF(F74&lt;'Paramètres'!$B$5,"En retard",IF(F74&lt;='Paramètres'!$B$5+'Paramètres'!$B$7,"À surveiller",IF(I74&gt;='Paramètres'!$B$10,"Montant important","Planifié"))))))))))</f>
        <v/>
      </c>
      <c r="R74" s="21" t="n"/>
    </row>
    <row r="75" ht="22" customHeight="1">
      <c r="A75" s="21" t="n"/>
      <c r="B75" s="21" t="n"/>
      <c r="C75" s="21" t="n"/>
      <c r="D75" s="21" t="n"/>
      <c r="E75" s="21" t="n"/>
      <c r="F75" s="22" t="n"/>
      <c r="G75" s="23" t="n"/>
      <c r="H75" s="24" t="n"/>
      <c r="I75" s="11">
        <f>IF(G75="","",IFERROR(ROUND(G75*(1+IF(H75="",'Paramètres'!$B$9,H75)),2),""))</f>
        <v/>
      </c>
      <c r="J75" s="22" t="n"/>
      <c r="K75" s="23" t="n"/>
      <c r="L75" s="21" t="n"/>
      <c r="M75" s="21" t="n"/>
      <c r="N75" s="21" t="n"/>
      <c r="O75" s="25">
        <f>IF(F75="","",IFERROR(F75-'Paramètres'!$B$5,""))</f>
        <v/>
      </c>
      <c r="P75" s="11">
        <f>IF(I75="","",IFERROR(MAX(0,I75-IF(K75="",0,K75)),""))</f>
        <v/>
      </c>
      <c r="Q75" s="26">
        <f>IF(A75="","",IF(F75="","Date manquante",IF(G75="","Montant manquant",IF(L75="","Statut manquant",IF(L75="Annulé","Aucun suivi",IF(OR(AND(I75&lt;&gt;"",K75&gt;I75),AND(L75="Réglé",P75&gt;0),AND(L75&lt;&gt;"Réglé",P75=0)),"À vérifier",IF(P75=0,"Soldé",IF(F75&lt;'Paramètres'!$B$5,"En retard",IF(F75&lt;='Paramètres'!$B$5+'Paramètres'!$B$7,"À surveiller",IF(I75&gt;='Paramètres'!$B$10,"Montant important","Planifié"))))))))))</f>
        <v/>
      </c>
      <c r="R75" s="21" t="n"/>
    </row>
    <row r="76" ht="22" customHeight="1">
      <c r="A76" s="21" t="n"/>
      <c r="B76" s="21" t="n"/>
      <c r="C76" s="21" t="n"/>
      <c r="D76" s="21" t="n"/>
      <c r="E76" s="21" t="n"/>
      <c r="F76" s="22" t="n"/>
      <c r="G76" s="23" t="n"/>
      <c r="H76" s="24" t="n"/>
      <c r="I76" s="10">
        <f>IF(G76="","",IFERROR(ROUND(G76*(1+IF(H76="",'Paramètres'!$B$9,H76)),2),""))</f>
        <v/>
      </c>
      <c r="J76" s="22" t="n"/>
      <c r="K76" s="23" t="n"/>
      <c r="L76" s="21" t="n"/>
      <c r="M76" s="21" t="n"/>
      <c r="N76" s="21" t="n"/>
      <c r="O76" s="27">
        <f>IF(F76="","",IFERROR(F76-'Paramètres'!$B$5,""))</f>
        <v/>
      </c>
      <c r="P76" s="10">
        <f>IF(I76="","",IFERROR(MAX(0,I76-IF(K76="",0,K76)),""))</f>
        <v/>
      </c>
      <c r="Q76" s="28">
        <f>IF(A76="","",IF(F76="","Date manquante",IF(G76="","Montant manquant",IF(L76="","Statut manquant",IF(L76="Annulé","Aucun suivi",IF(OR(AND(I76&lt;&gt;"",K76&gt;I76),AND(L76="Réglé",P76&gt;0),AND(L76&lt;&gt;"Réglé",P76=0)),"À vérifier",IF(P76=0,"Soldé",IF(F76&lt;'Paramètres'!$B$5,"En retard",IF(F76&lt;='Paramètres'!$B$5+'Paramètres'!$B$7,"À surveiller",IF(I76&gt;='Paramètres'!$B$10,"Montant important","Planifié"))))))))))</f>
        <v/>
      </c>
      <c r="R76" s="21" t="n"/>
    </row>
    <row r="77" ht="22" customHeight="1">
      <c r="A77" s="21" t="n"/>
      <c r="B77" s="21" t="n"/>
      <c r="C77" s="21" t="n"/>
      <c r="D77" s="21" t="n"/>
      <c r="E77" s="21" t="n"/>
      <c r="F77" s="22" t="n"/>
      <c r="G77" s="23" t="n"/>
      <c r="H77" s="24" t="n"/>
      <c r="I77" s="11">
        <f>IF(G77="","",IFERROR(ROUND(G77*(1+IF(H77="",'Paramètres'!$B$9,H77)),2),""))</f>
        <v/>
      </c>
      <c r="J77" s="22" t="n"/>
      <c r="K77" s="23" t="n"/>
      <c r="L77" s="21" t="n"/>
      <c r="M77" s="21" t="n"/>
      <c r="N77" s="21" t="n"/>
      <c r="O77" s="25">
        <f>IF(F77="","",IFERROR(F77-'Paramètres'!$B$5,""))</f>
        <v/>
      </c>
      <c r="P77" s="11">
        <f>IF(I77="","",IFERROR(MAX(0,I77-IF(K77="",0,K77)),""))</f>
        <v/>
      </c>
      <c r="Q77" s="26">
        <f>IF(A77="","",IF(F77="","Date manquante",IF(G77="","Montant manquant",IF(L77="","Statut manquant",IF(L77="Annulé","Aucun suivi",IF(OR(AND(I77&lt;&gt;"",K77&gt;I77),AND(L77="Réglé",P77&gt;0),AND(L77&lt;&gt;"Réglé",P77=0)),"À vérifier",IF(P77=0,"Soldé",IF(F77&lt;'Paramètres'!$B$5,"En retard",IF(F77&lt;='Paramètres'!$B$5+'Paramètres'!$B$7,"À surveiller",IF(I77&gt;='Paramètres'!$B$10,"Montant important","Planifié"))))))))))</f>
        <v/>
      </c>
      <c r="R77" s="21" t="n"/>
    </row>
    <row r="78" ht="22" customHeight="1">
      <c r="A78" s="21" t="n"/>
      <c r="B78" s="21" t="n"/>
      <c r="C78" s="21" t="n"/>
      <c r="D78" s="21" t="n"/>
      <c r="E78" s="21" t="n"/>
      <c r="F78" s="22" t="n"/>
      <c r="G78" s="23" t="n"/>
      <c r="H78" s="24" t="n"/>
      <c r="I78" s="10">
        <f>IF(G78="","",IFERROR(ROUND(G78*(1+IF(H78="",'Paramètres'!$B$9,H78)),2),""))</f>
        <v/>
      </c>
      <c r="J78" s="22" t="n"/>
      <c r="K78" s="23" t="n"/>
      <c r="L78" s="21" t="n"/>
      <c r="M78" s="21" t="n"/>
      <c r="N78" s="21" t="n"/>
      <c r="O78" s="27">
        <f>IF(F78="","",IFERROR(F78-'Paramètres'!$B$5,""))</f>
        <v/>
      </c>
      <c r="P78" s="10">
        <f>IF(I78="","",IFERROR(MAX(0,I78-IF(K78="",0,K78)),""))</f>
        <v/>
      </c>
      <c r="Q78" s="28">
        <f>IF(A78="","",IF(F78="","Date manquante",IF(G78="","Montant manquant",IF(L78="","Statut manquant",IF(L78="Annulé","Aucun suivi",IF(OR(AND(I78&lt;&gt;"",K78&gt;I78),AND(L78="Réglé",P78&gt;0),AND(L78&lt;&gt;"Réglé",P78=0)),"À vérifier",IF(P78=0,"Soldé",IF(F78&lt;'Paramètres'!$B$5,"En retard",IF(F78&lt;='Paramètres'!$B$5+'Paramètres'!$B$7,"À surveiller",IF(I78&gt;='Paramètres'!$B$10,"Montant important","Planifié"))))))))))</f>
        <v/>
      </c>
      <c r="R78" s="21" t="n"/>
    </row>
    <row r="79" ht="22" customHeight="1">
      <c r="A79" s="21" t="n"/>
      <c r="B79" s="21" t="n"/>
      <c r="C79" s="21" t="n"/>
      <c r="D79" s="21" t="n"/>
      <c r="E79" s="21" t="n"/>
      <c r="F79" s="22" t="n"/>
      <c r="G79" s="23" t="n"/>
      <c r="H79" s="24" t="n"/>
      <c r="I79" s="11">
        <f>IF(G79="","",IFERROR(ROUND(G79*(1+IF(H79="",'Paramètres'!$B$9,H79)),2),""))</f>
        <v/>
      </c>
      <c r="J79" s="22" t="n"/>
      <c r="K79" s="23" t="n"/>
      <c r="L79" s="21" t="n"/>
      <c r="M79" s="21" t="n"/>
      <c r="N79" s="21" t="n"/>
      <c r="O79" s="25">
        <f>IF(F79="","",IFERROR(F79-'Paramètres'!$B$5,""))</f>
        <v/>
      </c>
      <c r="P79" s="11">
        <f>IF(I79="","",IFERROR(MAX(0,I79-IF(K79="",0,K79)),""))</f>
        <v/>
      </c>
      <c r="Q79" s="26">
        <f>IF(A79="","",IF(F79="","Date manquante",IF(G79="","Montant manquant",IF(L79="","Statut manquant",IF(L79="Annulé","Aucun suivi",IF(OR(AND(I79&lt;&gt;"",K79&gt;I79),AND(L79="Réglé",P79&gt;0),AND(L79&lt;&gt;"Réglé",P79=0)),"À vérifier",IF(P79=0,"Soldé",IF(F79&lt;'Paramètres'!$B$5,"En retard",IF(F79&lt;='Paramètres'!$B$5+'Paramètres'!$B$7,"À surveiller",IF(I79&gt;='Paramètres'!$B$10,"Montant important","Planifié"))))))))))</f>
        <v/>
      </c>
      <c r="R79" s="21" t="n"/>
    </row>
    <row r="80" ht="22" customHeight="1">
      <c r="A80" s="21" t="n"/>
      <c r="B80" s="21" t="n"/>
      <c r="C80" s="21" t="n"/>
      <c r="D80" s="21" t="n"/>
      <c r="E80" s="21" t="n"/>
      <c r="F80" s="22" t="n"/>
      <c r="G80" s="23" t="n"/>
      <c r="H80" s="24" t="n"/>
      <c r="I80" s="10">
        <f>IF(G80="","",IFERROR(ROUND(G80*(1+IF(H80="",'Paramètres'!$B$9,H80)),2),""))</f>
        <v/>
      </c>
      <c r="J80" s="22" t="n"/>
      <c r="K80" s="23" t="n"/>
      <c r="L80" s="21" t="n"/>
      <c r="M80" s="21" t="n"/>
      <c r="N80" s="21" t="n"/>
      <c r="O80" s="27">
        <f>IF(F80="","",IFERROR(F80-'Paramètres'!$B$5,""))</f>
        <v/>
      </c>
      <c r="P80" s="10">
        <f>IF(I80="","",IFERROR(MAX(0,I80-IF(K80="",0,K80)),""))</f>
        <v/>
      </c>
      <c r="Q80" s="28">
        <f>IF(A80="","",IF(F80="","Date manquante",IF(G80="","Montant manquant",IF(L80="","Statut manquant",IF(L80="Annulé","Aucun suivi",IF(OR(AND(I80&lt;&gt;"",K80&gt;I80),AND(L80="Réglé",P80&gt;0),AND(L80&lt;&gt;"Réglé",P80=0)),"À vérifier",IF(P80=0,"Soldé",IF(F80&lt;'Paramètres'!$B$5,"En retard",IF(F80&lt;='Paramètres'!$B$5+'Paramètres'!$B$7,"À surveiller",IF(I80&gt;='Paramètres'!$B$10,"Montant important","Planifié"))))))))))</f>
        <v/>
      </c>
      <c r="R80" s="21" t="n"/>
    </row>
    <row r="81" ht="22" customHeight="1">
      <c r="A81" s="21" t="n"/>
      <c r="B81" s="21" t="n"/>
      <c r="C81" s="21" t="n"/>
      <c r="D81" s="21" t="n"/>
      <c r="E81" s="21" t="n"/>
      <c r="F81" s="22" t="n"/>
      <c r="G81" s="23" t="n"/>
      <c r="H81" s="24" t="n"/>
      <c r="I81" s="11">
        <f>IF(G81="","",IFERROR(ROUND(G81*(1+IF(H81="",'Paramètres'!$B$9,H81)),2),""))</f>
        <v/>
      </c>
      <c r="J81" s="22" t="n"/>
      <c r="K81" s="23" t="n"/>
      <c r="L81" s="21" t="n"/>
      <c r="M81" s="21" t="n"/>
      <c r="N81" s="21" t="n"/>
      <c r="O81" s="25">
        <f>IF(F81="","",IFERROR(F81-'Paramètres'!$B$5,""))</f>
        <v/>
      </c>
      <c r="P81" s="11">
        <f>IF(I81="","",IFERROR(MAX(0,I81-IF(K81="",0,K81)),""))</f>
        <v/>
      </c>
      <c r="Q81" s="26">
        <f>IF(A81="","",IF(F81="","Date manquante",IF(G81="","Montant manquant",IF(L81="","Statut manquant",IF(L81="Annulé","Aucun suivi",IF(OR(AND(I81&lt;&gt;"",K81&gt;I81),AND(L81="Réglé",P81&gt;0),AND(L81&lt;&gt;"Réglé",P81=0)),"À vérifier",IF(P81=0,"Soldé",IF(F81&lt;'Paramètres'!$B$5,"En retard",IF(F81&lt;='Paramètres'!$B$5+'Paramètres'!$B$7,"À surveiller",IF(I81&gt;='Paramètres'!$B$10,"Montant important","Planifié"))))))))))</f>
        <v/>
      </c>
      <c r="R81" s="21" t="n"/>
    </row>
    <row r="82" ht="22" customHeight="1">
      <c r="A82" s="21" t="n"/>
      <c r="B82" s="21" t="n"/>
      <c r="C82" s="21" t="n"/>
      <c r="D82" s="21" t="n"/>
      <c r="E82" s="21" t="n"/>
      <c r="F82" s="22" t="n"/>
      <c r="G82" s="23" t="n"/>
      <c r="H82" s="24" t="n"/>
      <c r="I82" s="10">
        <f>IF(G82="","",IFERROR(ROUND(G82*(1+IF(H82="",'Paramètres'!$B$9,H82)),2),""))</f>
        <v/>
      </c>
      <c r="J82" s="22" t="n"/>
      <c r="K82" s="23" t="n"/>
      <c r="L82" s="21" t="n"/>
      <c r="M82" s="21" t="n"/>
      <c r="N82" s="21" t="n"/>
      <c r="O82" s="27">
        <f>IF(F82="","",IFERROR(F82-'Paramètres'!$B$5,""))</f>
        <v/>
      </c>
      <c r="P82" s="10">
        <f>IF(I82="","",IFERROR(MAX(0,I82-IF(K82="",0,K82)),""))</f>
        <v/>
      </c>
      <c r="Q82" s="28">
        <f>IF(A82="","",IF(F82="","Date manquante",IF(G82="","Montant manquant",IF(L82="","Statut manquant",IF(L82="Annulé","Aucun suivi",IF(OR(AND(I82&lt;&gt;"",K82&gt;I82),AND(L82="Réglé",P82&gt;0),AND(L82&lt;&gt;"Réglé",P82=0)),"À vérifier",IF(P82=0,"Soldé",IF(F82&lt;'Paramètres'!$B$5,"En retard",IF(F82&lt;='Paramètres'!$B$5+'Paramètres'!$B$7,"À surveiller",IF(I82&gt;='Paramètres'!$B$10,"Montant important","Planifié"))))))))))</f>
        <v/>
      </c>
      <c r="R82" s="21" t="n"/>
    </row>
    <row r="83" ht="22" customHeight="1">
      <c r="A83" s="21" t="n"/>
      <c r="B83" s="21" t="n"/>
      <c r="C83" s="21" t="n"/>
      <c r="D83" s="21" t="n"/>
      <c r="E83" s="21" t="n"/>
      <c r="F83" s="22" t="n"/>
      <c r="G83" s="23" t="n"/>
      <c r="H83" s="24" t="n"/>
      <c r="I83" s="11">
        <f>IF(G83="","",IFERROR(ROUND(G83*(1+IF(H83="",'Paramètres'!$B$9,H83)),2),""))</f>
        <v/>
      </c>
      <c r="J83" s="22" t="n"/>
      <c r="K83" s="23" t="n"/>
      <c r="L83" s="21" t="n"/>
      <c r="M83" s="21" t="n"/>
      <c r="N83" s="21" t="n"/>
      <c r="O83" s="25">
        <f>IF(F83="","",IFERROR(F83-'Paramètres'!$B$5,""))</f>
        <v/>
      </c>
      <c r="P83" s="11">
        <f>IF(I83="","",IFERROR(MAX(0,I83-IF(K83="",0,K83)),""))</f>
        <v/>
      </c>
      <c r="Q83" s="26">
        <f>IF(A83="","",IF(F83="","Date manquante",IF(G83="","Montant manquant",IF(L83="","Statut manquant",IF(L83="Annulé","Aucun suivi",IF(OR(AND(I83&lt;&gt;"",K83&gt;I83),AND(L83="Réglé",P83&gt;0),AND(L83&lt;&gt;"Réglé",P83=0)),"À vérifier",IF(P83=0,"Soldé",IF(F83&lt;'Paramètres'!$B$5,"En retard",IF(F83&lt;='Paramètres'!$B$5+'Paramètres'!$B$7,"À surveiller",IF(I83&gt;='Paramètres'!$B$10,"Montant important","Planifié"))))))))))</f>
        <v/>
      </c>
      <c r="R83" s="21" t="n"/>
    </row>
    <row r="84" ht="22" customHeight="1">
      <c r="A84" s="21" t="n"/>
      <c r="B84" s="21" t="n"/>
      <c r="C84" s="21" t="n"/>
      <c r="D84" s="21" t="n"/>
      <c r="E84" s="21" t="n"/>
      <c r="F84" s="22" t="n"/>
      <c r="G84" s="23" t="n"/>
      <c r="H84" s="24" t="n"/>
      <c r="I84" s="10">
        <f>IF(G84="","",IFERROR(ROUND(G84*(1+IF(H84="",'Paramètres'!$B$9,H84)),2),""))</f>
        <v/>
      </c>
      <c r="J84" s="22" t="n"/>
      <c r="K84" s="23" t="n"/>
      <c r="L84" s="21" t="n"/>
      <c r="M84" s="21" t="n"/>
      <c r="N84" s="21" t="n"/>
      <c r="O84" s="27">
        <f>IF(F84="","",IFERROR(F84-'Paramètres'!$B$5,""))</f>
        <v/>
      </c>
      <c r="P84" s="10">
        <f>IF(I84="","",IFERROR(MAX(0,I84-IF(K84="",0,K84)),""))</f>
        <v/>
      </c>
      <c r="Q84" s="28">
        <f>IF(A84="","",IF(F84="","Date manquante",IF(G84="","Montant manquant",IF(L84="","Statut manquant",IF(L84="Annulé","Aucun suivi",IF(OR(AND(I84&lt;&gt;"",K84&gt;I84),AND(L84="Réglé",P84&gt;0),AND(L84&lt;&gt;"Réglé",P84=0)),"À vérifier",IF(P84=0,"Soldé",IF(F84&lt;'Paramètres'!$B$5,"En retard",IF(F84&lt;='Paramètres'!$B$5+'Paramètres'!$B$7,"À surveiller",IF(I84&gt;='Paramètres'!$B$10,"Montant important","Planifié"))))))))))</f>
        <v/>
      </c>
      <c r="R84" s="21" t="n"/>
    </row>
    <row r="85" ht="22" customHeight="1">
      <c r="A85" s="21" t="n"/>
      <c r="B85" s="21" t="n"/>
      <c r="C85" s="21" t="n"/>
      <c r="D85" s="21" t="n"/>
      <c r="E85" s="21" t="n"/>
      <c r="F85" s="22" t="n"/>
      <c r="G85" s="23" t="n"/>
      <c r="H85" s="24" t="n"/>
      <c r="I85" s="11">
        <f>IF(G85="","",IFERROR(ROUND(G85*(1+IF(H85="",'Paramètres'!$B$9,H85)),2),""))</f>
        <v/>
      </c>
      <c r="J85" s="22" t="n"/>
      <c r="K85" s="23" t="n"/>
      <c r="L85" s="21" t="n"/>
      <c r="M85" s="21" t="n"/>
      <c r="N85" s="21" t="n"/>
      <c r="O85" s="25">
        <f>IF(F85="","",IFERROR(F85-'Paramètres'!$B$5,""))</f>
        <v/>
      </c>
      <c r="P85" s="11">
        <f>IF(I85="","",IFERROR(MAX(0,I85-IF(K85="",0,K85)),""))</f>
        <v/>
      </c>
      <c r="Q85" s="26">
        <f>IF(A85="","",IF(F85="","Date manquante",IF(G85="","Montant manquant",IF(L85="","Statut manquant",IF(L85="Annulé","Aucun suivi",IF(OR(AND(I85&lt;&gt;"",K85&gt;I85),AND(L85="Réglé",P85&gt;0),AND(L85&lt;&gt;"Réglé",P85=0)),"À vérifier",IF(P85=0,"Soldé",IF(F85&lt;'Paramètres'!$B$5,"En retard",IF(F85&lt;='Paramètres'!$B$5+'Paramètres'!$B$7,"À surveiller",IF(I85&gt;='Paramètres'!$B$10,"Montant important","Planifié"))))))))))</f>
        <v/>
      </c>
      <c r="R85" s="21" t="n"/>
    </row>
    <row r="86" ht="22" customHeight="1">
      <c r="A86" s="21" t="n"/>
      <c r="B86" s="21" t="n"/>
      <c r="C86" s="21" t="n"/>
      <c r="D86" s="21" t="n"/>
      <c r="E86" s="21" t="n"/>
      <c r="F86" s="22" t="n"/>
      <c r="G86" s="23" t="n"/>
      <c r="H86" s="24" t="n"/>
      <c r="I86" s="10">
        <f>IF(G86="","",IFERROR(ROUND(G86*(1+IF(H86="",'Paramètres'!$B$9,H86)),2),""))</f>
        <v/>
      </c>
      <c r="J86" s="22" t="n"/>
      <c r="K86" s="23" t="n"/>
      <c r="L86" s="21" t="n"/>
      <c r="M86" s="21" t="n"/>
      <c r="N86" s="21" t="n"/>
      <c r="O86" s="27">
        <f>IF(F86="","",IFERROR(F86-'Paramètres'!$B$5,""))</f>
        <v/>
      </c>
      <c r="P86" s="10">
        <f>IF(I86="","",IFERROR(MAX(0,I86-IF(K86="",0,K86)),""))</f>
        <v/>
      </c>
      <c r="Q86" s="28">
        <f>IF(A86="","",IF(F86="","Date manquante",IF(G86="","Montant manquant",IF(L86="","Statut manquant",IF(L86="Annulé","Aucun suivi",IF(OR(AND(I86&lt;&gt;"",K86&gt;I86),AND(L86="Réglé",P86&gt;0),AND(L86&lt;&gt;"Réglé",P86=0)),"À vérifier",IF(P86=0,"Soldé",IF(F86&lt;'Paramètres'!$B$5,"En retard",IF(F86&lt;='Paramètres'!$B$5+'Paramètres'!$B$7,"À surveiller",IF(I86&gt;='Paramètres'!$B$10,"Montant important","Planifié"))))))))))</f>
        <v/>
      </c>
      <c r="R86" s="21" t="n"/>
    </row>
    <row r="87" ht="22" customHeight="1">
      <c r="A87" s="21" t="n"/>
      <c r="B87" s="21" t="n"/>
      <c r="C87" s="21" t="n"/>
      <c r="D87" s="21" t="n"/>
      <c r="E87" s="21" t="n"/>
      <c r="F87" s="22" t="n"/>
      <c r="G87" s="23" t="n"/>
      <c r="H87" s="24" t="n"/>
      <c r="I87" s="11">
        <f>IF(G87="","",IFERROR(ROUND(G87*(1+IF(H87="",'Paramètres'!$B$9,H87)),2),""))</f>
        <v/>
      </c>
      <c r="J87" s="22" t="n"/>
      <c r="K87" s="23" t="n"/>
      <c r="L87" s="21" t="n"/>
      <c r="M87" s="21" t="n"/>
      <c r="N87" s="21" t="n"/>
      <c r="O87" s="25">
        <f>IF(F87="","",IFERROR(F87-'Paramètres'!$B$5,""))</f>
        <v/>
      </c>
      <c r="P87" s="11">
        <f>IF(I87="","",IFERROR(MAX(0,I87-IF(K87="",0,K87)),""))</f>
        <v/>
      </c>
      <c r="Q87" s="26">
        <f>IF(A87="","",IF(F87="","Date manquante",IF(G87="","Montant manquant",IF(L87="","Statut manquant",IF(L87="Annulé","Aucun suivi",IF(OR(AND(I87&lt;&gt;"",K87&gt;I87),AND(L87="Réglé",P87&gt;0),AND(L87&lt;&gt;"Réglé",P87=0)),"À vérifier",IF(P87=0,"Soldé",IF(F87&lt;'Paramètres'!$B$5,"En retard",IF(F87&lt;='Paramètres'!$B$5+'Paramètres'!$B$7,"À surveiller",IF(I87&gt;='Paramètres'!$B$10,"Montant important","Planifié"))))))))))</f>
        <v/>
      </c>
      <c r="R87" s="21" t="n"/>
    </row>
    <row r="88" ht="22" customHeight="1">
      <c r="A88" s="21" t="n"/>
      <c r="B88" s="21" t="n"/>
      <c r="C88" s="21" t="n"/>
      <c r="D88" s="21" t="n"/>
      <c r="E88" s="21" t="n"/>
      <c r="F88" s="22" t="n"/>
      <c r="G88" s="23" t="n"/>
      <c r="H88" s="24" t="n"/>
      <c r="I88" s="10">
        <f>IF(G88="","",IFERROR(ROUND(G88*(1+IF(H88="",'Paramètres'!$B$9,H88)),2),""))</f>
        <v/>
      </c>
      <c r="J88" s="22" t="n"/>
      <c r="K88" s="23" t="n"/>
      <c r="L88" s="21" t="n"/>
      <c r="M88" s="21" t="n"/>
      <c r="N88" s="21" t="n"/>
      <c r="O88" s="27">
        <f>IF(F88="","",IFERROR(F88-'Paramètres'!$B$5,""))</f>
        <v/>
      </c>
      <c r="P88" s="10">
        <f>IF(I88="","",IFERROR(MAX(0,I88-IF(K88="",0,K88)),""))</f>
        <v/>
      </c>
      <c r="Q88" s="28">
        <f>IF(A88="","",IF(F88="","Date manquante",IF(G88="","Montant manquant",IF(L88="","Statut manquant",IF(L88="Annulé","Aucun suivi",IF(OR(AND(I88&lt;&gt;"",K88&gt;I88),AND(L88="Réglé",P88&gt;0),AND(L88&lt;&gt;"Réglé",P88=0)),"À vérifier",IF(P88=0,"Soldé",IF(F88&lt;'Paramètres'!$B$5,"En retard",IF(F88&lt;='Paramètres'!$B$5+'Paramètres'!$B$7,"À surveiller",IF(I88&gt;='Paramètres'!$B$10,"Montant important","Planifié"))))))))))</f>
        <v/>
      </c>
      <c r="R88" s="21" t="n"/>
    </row>
    <row r="89" ht="22" customHeight="1">
      <c r="A89" s="21" t="n"/>
      <c r="B89" s="21" t="n"/>
      <c r="C89" s="21" t="n"/>
      <c r="D89" s="21" t="n"/>
      <c r="E89" s="21" t="n"/>
      <c r="F89" s="22" t="n"/>
      <c r="G89" s="23" t="n"/>
      <c r="H89" s="24" t="n"/>
      <c r="I89" s="11">
        <f>IF(G89="","",IFERROR(ROUND(G89*(1+IF(H89="",'Paramètres'!$B$9,H89)),2),""))</f>
        <v/>
      </c>
      <c r="J89" s="22" t="n"/>
      <c r="K89" s="23" t="n"/>
      <c r="L89" s="21" t="n"/>
      <c r="M89" s="21" t="n"/>
      <c r="N89" s="21" t="n"/>
      <c r="O89" s="25">
        <f>IF(F89="","",IFERROR(F89-'Paramètres'!$B$5,""))</f>
        <v/>
      </c>
      <c r="P89" s="11">
        <f>IF(I89="","",IFERROR(MAX(0,I89-IF(K89="",0,K89)),""))</f>
        <v/>
      </c>
      <c r="Q89" s="26">
        <f>IF(A89="","",IF(F89="","Date manquante",IF(G89="","Montant manquant",IF(L89="","Statut manquant",IF(L89="Annulé","Aucun suivi",IF(OR(AND(I89&lt;&gt;"",K89&gt;I89),AND(L89="Réglé",P89&gt;0),AND(L89&lt;&gt;"Réglé",P89=0)),"À vérifier",IF(P89=0,"Soldé",IF(F89&lt;'Paramètres'!$B$5,"En retard",IF(F89&lt;='Paramètres'!$B$5+'Paramètres'!$B$7,"À surveiller",IF(I89&gt;='Paramètres'!$B$10,"Montant important","Planifié"))))))))))</f>
        <v/>
      </c>
      <c r="R89" s="21" t="n"/>
    </row>
    <row r="90" ht="22" customHeight="1">
      <c r="A90" s="21" t="n"/>
      <c r="B90" s="21" t="n"/>
      <c r="C90" s="21" t="n"/>
      <c r="D90" s="21" t="n"/>
      <c r="E90" s="21" t="n"/>
      <c r="F90" s="22" t="n"/>
      <c r="G90" s="23" t="n"/>
      <c r="H90" s="24" t="n"/>
      <c r="I90" s="10">
        <f>IF(G90="","",IFERROR(ROUND(G90*(1+IF(H90="",'Paramètres'!$B$9,H90)),2),""))</f>
        <v/>
      </c>
      <c r="J90" s="22" t="n"/>
      <c r="K90" s="23" t="n"/>
      <c r="L90" s="21" t="n"/>
      <c r="M90" s="21" t="n"/>
      <c r="N90" s="21" t="n"/>
      <c r="O90" s="27">
        <f>IF(F90="","",IFERROR(F90-'Paramètres'!$B$5,""))</f>
        <v/>
      </c>
      <c r="P90" s="10">
        <f>IF(I90="","",IFERROR(MAX(0,I90-IF(K90="",0,K90)),""))</f>
        <v/>
      </c>
      <c r="Q90" s="28">
        <f>IF(A90="","",IF(F90="","Date manquante",IF(G90="","Montant manquant",IF(L90="","Statut manquant",IF(L90="Annulé","Aucun suivi",IF(OR(AND(I90&lt;&gt;"",K90&gt;I90),AND(L90="Réglé",P90&gt;0),AND(L90&lt;&gt;"Réglé",P90=0)),"À vérifier",IF(P90=0,"Soldé",IF(F90&lt;'Paramètres'!$B$5,"En retard",IF(F90&lt;='Paramètres'!$B$5+'Paramètres'!$B$7,"À surveiller",IF(I90&gt;='Paramètres'!$B$10,"Montant important","Planifié"))))))))))</f>
        <v/>
      </c>
      <c r="R90" s="21" t="n"/>
    </row>
    <row r="91" ht="22" customHeight="1">
      <c r="A91" s="21" t="n"/>
      <c r="B91" s="21" t="n"/>
      <c r="C91" s="21" t="n"/>
      <c r="D91" s="21" t="n"/>
      <c r="E91" s="21" t="n"/>
      <c r="F91" s="22" t="n"/>
      <c r="G91" s="23" t="n"/>
      <c r="H91" s="24" t="n"/>
      <c r="I91" s="11">
        <f>IF(G91="","",IFERROR(ROUND(G91*(1+IF(H91="",'Paramètres'!$B$9,H91)),2),""))</f>
        <v/>
      </c>
      <c r="J91" s="22" t="n"/>
      <c r="K91" s="23" t="n"/>
      <c r="L91" s="21" t="n"/>
      <c r="M91" s="21" t="n"/>
      <c r="N91" s="21" t="n"/>
      <c r="O91" s="25">
        <f>IF(F91="","",IFERROR(F91-'Paramètres'!$B$5,""))</f>
        <v/>
      </c>
      <c r="P91" s="11">
        <f>IF(I91="","",IFERROR(MAX(0,I91-IF(K91="",0,K91)),""))</f>
        <v/>
      </c>
      <c r="Q91" s="26">
        <f>IF(A91="","",IF(F91="","Date manquante",IF(G91="","Montant manquant",IF(L91="","Statut manquant",IF(L91="Annulé","Aucun suivi",IF(OR(AND(I91&lt;&gt;"",K91&gt;I91),AND(L91="Réglé",P91&gt;0),AND(L91&lt;&gt;"Réglé",P91=0)),"À vérifier",IF(P91=0,"Soldé",IF(F91&lt;'Paramètres'!$B$5,"En retard",IF(F91&lt;='Paramètres'!$B$5+'Paramètres'!$B$7,"À surveiller",IF(I91&gt;='Paramètres'!$B$10,"Montant important","Planifié"))))))))))</f>
        <v/>
      </c>
      <c r="R91" s="21" t="n"/>
    </row>
    <row r="92" ht="22" customHeight="1">
      <c r="A92" s="21" t="n"/>
      <c r="B92" s="21" t="n"/>
      <c r="C92" s="21" t="n"/>
      <c r="D92" s="21" t="n"/>
      <c r="E92" s="21" t="n"/>
      <c r="F92" s="22" t="n"/>
      <c r="G92" s="23" t="n"/>
      <c r="H92" s="24" t="n"/>
      <c r="I92" s="10">
        <f>IF(G92="","",IFERROR(ROUND(G92*(1+IF(H92="",'Paramètres'!$B$9,H92)),2),""))</f>
        <v/>
      </c>
      <c r="J92" s="22" t="n"/>
      <c r="K92" s="23" t="n"/>
      <c r="L92" s="21" t="n"/>
      <c r="M92" s="21" t="n"/>
      <c r="N92" s="21" t="n"/>
      <c r="O92" s="27">
        <f>IF(F92="","",IFERROR(F92-'Paramètres'!$B$5,""))</f>
        <v/>
      </c>
      <c r="P92" s="10">
        <f>IF(I92="","",IFERROR(MAX(0,I92-IF(K92="",0,K92)),""))</f>
        <v/>
      </c>
      <c r="Q92" s="28">
        <f>IF(A92="","",IF(F92="","Date manquante",IF(G92="","Montant manquant",IF(L92="","Statut manquant",IF(L92="Annulé","Aucun suivi",IF(OR(AND(I92&lt;&gt;"",K92&gt;I92),AND(L92="Réglé",P92&gt;0),AND(L92&lt;&gt;"Réglé",P92=0)),"À vérifier",IF(P92=0,"Soldé",IF(F92&lt;'Paramètres'!$B$5,"En retard",IF(F92&lt;='Paramètres'!$B$5+'Paramètres'!$B$7,"À surveiller",IF(I92&gt;='Paramètres'!$B$10,"Montant important","Planifié"))))))))))</f>
        <v/>
      </c>
      <c r="R92" s="21" t="n"/>
    </row>
    <row r="93" ht="22" customHeight="1">
      <c r="A93" s="21" t="n"/>
      <c r="B93" s="21" t="n"/>
      <c r="C93" s="21" t="n"/>
      <c r="D93" s="21" t="n"/>
      <c r="E93" s="21" t="n"/>
      <c r="F93" s="22" t="n"/>
      <c r="G93" s="23" t="n"/>
      <c r="H93" s="24" t="n"/>
      <c r="I93" s="11">
        <f>IF(G93="","",IFERROR(ROUND(G93*(1+IF(H93="",'Paramètres'!$B$9,H93)),2),""))</f>
        <v/>
      </c>
      <c r="J93" s="22" t="n"/>
      <c r="K93" s="23" t="n"/>
      <c r="L93" s="21" t="n"/>
      <c r="M93" s="21" t="n"/>
      <c r="N93" s="21" t="n"/>
      <c r="O93" s="25">
        <f>IF(F93="","",IFERROR(F93-'Paramètres'!$B$5,""))</f>
        <v/>
      </c>
      <c r="P93" s="11">
        <f>IF(I93="","",IFERROR(MAX(0,I93-IF(K93="",0,K93)),""))</f>
        <v/>
      </c>
      <c r="Q93" s="26">
        <f>IF(A93="","",IF(F93="","Date manquante",IF(G93="","Montant manquant",IF(L93="","Statut manquant",IF(L93="Annulé","Aucun suivi",IF(OR(AND(I93&lt;&gt;"",K93&gt;I93),AND(L93="Réglé",P93&gt;0),AND(L93&lt;&gt;"Réglé",P93=0)),"À vérifier",IF(P93=0,"Soldé",IF(F93&lt;'Paramètres'!$B$5,"En retard",IF(F93&lt;='Paramètres'!$B$5+'Paramètres'!$B$7,"À surveiller",IF(I93&gt;='Paramètres'!$B$10,"Montant important","Planifié"))))))))))</f>
        <v/>
      </c>
      <c r="R93" s="21" t="n"/>
    </row>
    <row r="94" ht="22" customHeight="1">
      <c r="A94" s="21" t="n"/>
      <c r="B94" s="21" t="n"/>
      <c r="C94" s="21" t="n"/>
      <c r="D94" s="21" t="n"/>
      <c r="E94" s="21" t="n"/>
      <c r="F94" s="22" t="n"/>
      <c r="G94" s="23" t="n"/>
      <c r="H94" s="24" t="n"/>
      <c r="I94" s="10">
        <f>IF(G94="","",IFERROR(ROUND(G94*(1+IF(H94="",'Paramètres'!$B$9,H94)),2),""))</f>
        <v/>
      </c>
      <c r="J94" s="22" t="n"/>
      <c r="K94" s="23" t="n"/>
      <c r="L94" s="21" t="n"/>
      <c r="M94" s="21" t="n"/>
      <c r="N94" s="21" t="n"/>
      <c r="O94" s="27">
        <f>IF(F94="","",IFERROR(F94-'Paramètres'!$B$5,""))</f>
        <v/>
      </c>
      <c r="P94" s="10">
        <f>IF(I94="","",IFERROR(MAX(0,I94-IF(K94="",0,K94)),""))</f>
        <v/>
      </c>
      <c r="Q94" s="28">
        <f>IF(A94="","",IF(F94="","Date manquante",IF(G94="","Montant manquant",IF(L94="","Statut manquant",IF(L94="Annulé","Aucun suivi",IF(OR(AND(I94&lt;&gt;"",K94&gt;I94),AND(L94="Réglé",P94&gt;0),AND(L94&lt;&gt;"Réglé",P94=0)),"À vérifier",IF(P94=0,"Soldé",IF(F94&lt;'Paramètres'!$B$5,"En retard",IF(F94&lt;='Paramètres'!$B$5+'Paramètres'!$B$7,"À surveiller",IF(I94&gt;='Paramètres'!$B$10,"Montant important","Planifié"))))))))))</f>
        <v/>
      </c>
      <c r="R94" s="21" t="n"/>
    </row>
    <row r="95" ht="22" customHeight="1">
      <c r="A95" s="21" t="n"/>
      <c r="B95" s="21" t="n"/>
      <c r="C95" s="21" t="n"/>
      <c r="D95" s="21" t="n"/>
      <c r="E95" s="21" t="n"/>
      <c r="F95" s="22" t="n"/>
      <c r="G95" s="23" t="n"/>
      <c r="H95" s="24" t="n"/>
      <c r="I95" s="11">
        <f>IF(G95="","",IFERROR(ROUND(G95*(1+IF(H95="",'Paramètres'!$B$9,H95)),2),""))</f>
        <v/>
      </c>
      <c r="J95" s="22" t="n"/>
      <c r="K95" s="23" t="n"/>
      <c r="L95" s="21" t="n"/>
      <c r="M95" s="21" t="n"/>
      <c r="N95" s="21" t="n"/>
      <c r="O95" s="25">
        <f>IF(F95="","",IFERROR(F95-'Paramètres'!$B$5,""))</f>
        <v/>
      </c>
      <c r="P95" s="11">
        <f>IF(I95="","",IFERROR(MAX(0,I95-IF(K95="",0,K95)),""))</f>
        <v/>
      </c>
      <c r="Q95" s="26">
        <f>IF(A95="","",IF(F95="","Date manquante",IF(G95="","Montant manquant",IF(L95="","Statut manquant",IF(L95="Annulé","Aucun suivi",IF(OR(AND(I95&lt;&gt;"",K95&gt;I95),AND(L95="Réglé",P95&gt;0),AND(L95&lt;&gt;"Réglé",P95=0)),"À vérifier",IF(P95=0,"Soldé",IF(F95&lt;'Paramètres'!$B$5,"En retard",IF(F95&lt;='Paramètres'!$B$5+'Paramètres'!$B$7,"À surveiller",IF(I95&gt;='Paramètres'!$B$10,"Montant important","Planifié"))))))))))</f>
        <v/>
      </c>
      <c r="R95" s="21" t="n"/>
    </row>
    <row r="96" ht="22" customHeight="1">
      <c r="A96" s="21" t="n"/>
      <c r="B96" s="21" t="n"/>
      <c r="C96" s="21" t="n"/>
      <c r="D96" s="21" t="n"/>
      <c r="E96" s="21" t="n"/>
      <c r="F96" s="22" t="n"/>
      <c r="G96" s="23" t="n"/>
      <c r="H96" s="24" t="n"/>
      <c r="I96" s="10">
        <f>IF(G96="","",IFERROR(ROUND(G96*(1+IF(H96="",'Paramètres'!$B$9,H96)),2),""))</f>
        <v/>
      </c>
      <c r="J96" s="22" t="n"/>
      <c r="K96" s="23" t="n"/>
      <c r="L96" s="21" t="n"/>
      <c r="M96" s="21" t="n"/>
      <c r="N96" s="21" t="n"/>
      <c r="O96" s="27">
        <f>IF(F96="","",IFERROR(F96-'Paramètres'!$B$5,""))</f>
        <v/>
      </c>
      <c r="P96" s="10">
        <f>IF(I96="","",IFERROR(MAX(0,I96-IF(K96="",0,K96)),""))</f>
        <v/>
      </c>
      <c r="Q96" s="28">
        <f>IF(A96="","",IF(F96="","Date manquante",IF(G96="","Montant manquant",IF(L96="","Statut manquant",IF(L96="Annulé","Aucun suivi",IF(OR(AND(I96&lt;&gt;"",K96&gt;I96),AND(L96="Réglé",P96&gt;0),AND(L96&lt;&gt;"Réglé",P96=0)),"À vérifier",IF(P96=0,"Soldé",IF(F96&lt;'Paramètres'!$B$5,"En retard",IF(F96&lt;='Paramètres'!$B$5+'Paramètres'!$B$7,"À surveiller",IF(I96&gt;='Paramètres'!$B$10,"Montant important","Planifié"))))))))))</f>
        <v/>
      </c>
      <c r="R96" s="21" t="n"/>
    </row>
    <row r="97" ht="22" customHeight="1">
      <c r="A97" s="21" t="n"/>
      <c r="B97" s="21" t="n"/>
      <c r="C97" s="21" t="n"/>
      <c r="D97" s="21" t="n"/>
      <c r="E97" s="21" t="n"/>
      <c r="F97" s="22" t="n"/>
      <c r="G97" s="23" t="n"/>
      <c r="H97" s="24" t="n"/>
      <c r="I97" s="11">
        <f>IF(G97="","",IFERROR(ROUND(G97*(1+IF(H97="",'Paramètres'!$B$9,H97)),2),""))</f>
        <v/>
      </c>
      <c r="J97" s="22" t="n"/>
      <c r="K97" s="23" t="n"/>
      <c r="L97" s="21" t="n"/>
      <c r="M97" s="21" t="n"/>
      <c r="N97" s="21" t="n"/>
      <c r="O97" s="25">
        <f>IF(F97="","",IFERROR(F97-'Paramètres'!$B$5,""))</f>
        <v/>
      </c>
      <c r="P97" s="11">
        <f>IF(I97="","",IFERROR(MAX(0,I97-IF(K97="",0,K97)),""))</f>
        <v/>
      </c>
      <c r="Q97" s="26">
        <f>IF(A97="","",IF(F97="","Date manquante",IF(G97="","Montant manquant",IF(L97="","Statut manquant",IF(L97="Annulé","Aucun suivi",IF(OR(AND(I97&lt;&gt;"",K97&gt;I97),AND(L97="Réglé",P97&gt;0),AND(L97&lt;&gt;"Réglé",P97=0)),"À vérifier",IF(P97=0,"Soldé",IF(F97&lt;'Paramètres'!$B$5,"En retard",IF(F97&lt;='Paramètres'!$B$5+'Paramètres'!$B$7,"À surveiller",IF(I97&gt;='Paramètres'!$B$10,"Montant important","Planifié"))))))))))</f>
        <v/>
      </c>
      <c r="R97" s="21" t="n"/>
    </row>
    <row r="98" ht="22" customHeight="1">
      <c r="A98" s="21" t="n"/>
      <c r="B98" s="21" t="n"/>
      <c r="C98" s="21" t="n"/>
      <c r="D98" s="21" t="n"/>
      <c r="E98" s="21" t="n"/>
      <c r="F98" s="22" t="n"/>
      <c r="G98" s="23" t="n"/>
      <c r="H98" s="24" t="n"/>
      <c r="I98" s="10">
        <f>IF(G98="","",IFERROR(ROUND(G98*(1+IF(H98="",'Paramètres'!$B$9,H98)),2),""))</f>
        <v/>
      </c>
      <c r="J98" s="22" t="n"/>
      <c r="K98" s="23" t="n"/>
      <c r="L98" s="21" t="n"/>
      <c r="M98" s="21" t="n"/>
      <c r="N98" s="21" t="n"/>
      <c r="O98" s="27">
        <f>IF(F98="","",IFERROR(F98-'Paramètres'!$B$5,""))</f>
        <v/>
      </c>
      <c r="P98" s="10">
        <f>IF(I98="","",IFERROR(MAX(0,I98-IF(K98="",0,K98)),""))</f>
        <v/>
      </c>
      <c r="Q98" s="28">
        <f>IF(A98="","",IF(F98="","Date manquante",IF(G98="","Montant manquant",IF(L98="","Statut manquant",IF(L98="Annulé","Aucun suivi",IF(OR(AND(I98&lt;&gt;"",K98&gt;I98),AND(L98="Réglé",P98&gt;0),AND(L98&lt;&gt;"Réglé",P98=0)),"À vérifier",IF(P98=0,"Soldé",IF(F98&lt;'Paramètres'!$B$5,"En retard",IF(F98&lt;='Paramètres'!$B$5+'Paramètres'!$B$7,"À surveiller",IF(I98&gt;='Paramètres'!$B$10,"Montant important","Planifié"))))))))))</f>
        <v/>
      </c>
      <c r="R98" s="21" t="n"/>
    </row>
    <row r="99" ht="22" customHeight="1">
      <c r="A99" s="21" t="n"/>
      <c r="B99" s="21" t="n"/>
      <c r="C99" s="21" t="n"/>
      <c r="D99" s="21" t="n"/>
      <c r="E99" s="21" t="n"/>
      <c r="F99" s="22" t="n"/>
      <c r="G99" s="23" t="n"/>
      <c r="H99" s="24" t="n"/>
      <c r="I99" s="11">
        <f>IF(G99="","",IFERROR(ROUND(G99*(1+IF(H99="",'Paramètres'!$B$9,H99)),2),""))</f>
        <v/>
      </c>
      <c r="J99" s="22" t="n"/>
      <c r="K99" s="23" t="n"/>
      <c r="L99" s="21" t="n"/>
      <c r="M99" s="21" t="n"/>
      <c r="N99" s="21" t="n"/>
      <c r="O99" s="25">
        <f>IF(F99="","",IFERROR(F99-'Paramètres'!$B$5,""))</f>
        <v/>
      </c>
      <c r="P99" s="11">
        <f>IF(I99="","",IFERROR(MAX(0,I99-IF(K99="",0,K99)),""))</f>
        <v/>
      </c>
      <c r="Q99" s="26">
        <f>IF(A99="","",IF(F99="","Date manquante",IF(G99="","Montant manquant",IF(L99="","Statut manquant",IF(L99="Annulé","Aucun suivi",IF(OR(AND(I99&lt;&gt;"",K99&gt;I99),AND(L99="Réglé",P99&gt;0),AND(L99&lt;&gt;"Réglé",P99=0)),"À vérifier",IF(P99=0,"Soldé",IF(F99&lt;'Paramètres'!$B$5,"En retard",IF(F99&lt;='Paramètres'!$B$5+'Paramètres'!$B$7,"À surveiller",IF(I99&gt;='Paramètres'!$B$10,"Montant important","Planifié"))))))))))</f>
        <v/>
      </c>
      <c r="R99" s="21" t="n"/>
    </row>
    <row r="100" ht="22" customHeight="1">
      <c r="A100" s="21" t="n"/>
      <c r="B100" s="21" t="n"/>
      <c r="C100" s="21" t="n"/>
      <c r="D100" s="21" t="n"/>
      <c r="E100" s="21" t="n"/>
      <c r="F100" s="22" t="n"/>
      <c r="G100" s="23" t="n"/>
      <c r="H100" s="24" t="n"/>
      <c r="I100" s="10">
        <f>IF(G100="","",IFERROR(ROUND(G100*(1+IF(H100="",'Paramètres'!$B$9,H100)),2),""))</f>
        <v/>
      </c>
      <c r="J100" s="22" t="n"/>
      <c r="K100" s="23" t="n"/>
      <c r="L100" s="21" t="n"/>
      <c r="M100" s="21" t="n"/>
      <c r="N100" s="21" t="n"/>
      <c r="O100" s="27">
        <f>IF(F100="","",IFERROR(F100-'Paramètres'!$B$5,""))</f>
        <v/>
      </c>
      <c r="P100" s="10">
        <f>IF(I100="","",IFERROR(MAX(0,I100-IF(K100="",0,K100)),""))</f>
        <v/>
      </c>
      <c r="Q100" s="28">
        <f>IF(A100="","",IF(F100="","Date manquante",IF(G100="","Montant manquant",IF(L100="","Statut manquant",IF(L100="Annulé","Aucun suivi",IF(OR(AND(I100&lt;&gt;"",K100&gt;I100),AND(L100="Réglé",P100&gt;0),AND(L100&lt;&gt;"Réglé",P100=0)),"À vérifier",IF(P100=0,"Soldé",IF(F100&lt;'Paramètres'!$B$5,"En retard",IF(F100&lt;='Paramètres'!$B$5+'Paramètres'!$B$7,"À surveiller",IF(I100&gt;='Paramètres'!$B$10,"Montant important","Planifié"))))))))))</f>
        <v/>
      </c>
      <c r="R100" s="21" t="n"/>
    </row>
    <row r="101" ht="22" customHeight="1">
      <c r="A101" s="21" t="n"/>
      <c r="B101" s="21" t="n"/>
      <c r="C101" s="21" t="n"/>
      <c r="D101" s="21" t="n"/>
      <c r="E101" s="21" t="n"/>
      <c r="F101" s="22" t="n"/>
      <c r="G101" s="23" t="n"/>
      <c r="H101" s="24" t="n"/>
      <c r="I101" s="11">
        <f>IF(G101="","",IFERROR(ROUND(G101*(1+IF(H101="",'Paramètres'!$B$9,H101)),2),""))</f>
        <v/>
      </c>
      <c r="J101" s="22" t="n"/>
      <c r="K101" s="23" t="n"/>
      <c r="L101" s="21" t="n"/>
      <c r="M101" s="21" t="n"/>
      <c r="N101" s="21" t="n"/>
      <c r="O101" s="25">
        <f>IF(F101="","",IFERROR(F101-'Paramètres'!$B$5,""))</f>
        <v/>
      </c>
      <c r="P101" s="11">
        <f>IF(I101="","",IFERROR(MAX(0,I101-IF(K101="",0,K101)),""))</f>
        <v/>
      </c>
      <c r="Q101" s="26">
        <f>IF(A101="","",IF(F101="","Date manquante",IF(G101="","Montant manquant",IF(L101="","Statut manquant",IF(L101="Annulé","Aucun suivi",IF(OR(AND(I101&lt;&gt;"",K101&gt;I101),AND(L101="Réglé",P101&gt;0),AND(L101&lt;&gt;"Réglé",P101=0)),"À vérifier",IF(P101=0,"Soldé",IF(F101&lt;'Paramètres'!$B$5,"En retard",IF(F101&lt;='Paramètres'!$B$5+'Paramètres'!$B$7,"À surveiller",IF(I101&gt;='Paramètres'!$B$10,"Montant important","Planifié"))))))))))</f>
        <v/>
      </c>
      <c r="R101" s="21" t="n"/>
    </row>
    <row r="102" ht="22" customHeight="1">
      <c r="A102" s="21" t="n"/>
      <c r="B102" s="21" t="n"/>
      <c r="C102" s="21" t="n"/>
      <c r="D102" s="21" t="n"/>
      <c r="E102" s="21" t="n"/>
      <c r="F102" s="22" t="n"/>
      <c r="G102" s="23" t="n"/>
      <c r="H102" s="24" t="n"/>
      <c r="I102" s="10">
        <f>IF(G102="","",IFERROR(ROUND(G102*(1+IF(H102="",'Paramètres'!$B$9,H102)),2),""))</f>
        <v/>
      </c>
      <c r="J102" s="22" t="n"/>
      <c r="K102" s="23" t="n"/>
      <c r="L102" s="21" t="n"/>
      <c r="M102" s="21" t="n"/>
      <c r="N102" s="21" t="n"/>
      <c r="O102" s="27">
        <f>IF(F102="","",IFERROR(F102-'Paramètres'!$B$5,""))</f>
        <v/>
      </c>
      <c r="P102" s="10">
        <f>IF(I102="","",IFERROR(MAX(0,I102-IF(K102="",0,K102)),""))</f>
        <v/>
      </c>
      <c r="Q102" s="28">
        <f>IF(A102="","",IF(F102="","Date manquante",IF(G102="","Montant manquant",IF(L102="","Statut manquant",IF(L102="Annulé","Aucun suivi",IF(OR(AND(I102&lt;&gt;"",K102&gt;I102),AND(L102="Réglé",P102&gt;0),AND(L102&lt;&gt;"Réglé",P102=0)),"À vérifier",IF(P102=0,"Soldé",IF(F102&lt;'Paramètres'!$B$5,"En retard",IF(F102&lt;='Paramètres'!$B$5+'Paramètres'!$B$7,"À surveiller",IF(I102&gt;='Paramètres'!$B$10,"Montant important","Planifié"))))))))))</f>
        <v/>
      </c>
      <c r="R102" s="21" t="n"/>
    </row>
    <row r="103" ht="22" customHeight="1">
      <c r="A103" s="21" t="n"/>
      <c r="B103" s="21" t="n"/>
      <c r="C103" s="21" t="n"/>
      <c r="D103" s="21" t="n"/>
      <c r="E103" s="21" t="n"/>
      <c r="F103" s="22" t="n"/>
      <c r="G103" s="23" t="n"/>
      <c r="H103" s="24" t="n"/>
      <c r="I103" s="11">
        <f>IF(G103="","",IFERROR(ROUND(G103*(1+IF(H103="",'Paramètres'!$B$9,H103)),2),""))</f>
        <v/>
      </c>
      <c r="J103" s="22" t="n"/>
      <c r="K103" s="23" t="n"/>
      <c r="L103" s="21" t="n"/>
      <c r="M103" s="21" t="n"/>
      <c r="N103" s="21" t="n"/>
      <c r="O103" s="25">
        <f>IF(F103="","",IFERROR(F103-'Paramètres'!$B$5,""))</f>
        <v/>
      </c>
      <c r="P103" s="11">
        <f>IF(I103="","",IFERROR(MAX(0,I103-IF(K103="",0,K103)),""))</f>
        <v/>
      </c>
      <c r="Q103" s="26">
        <f>IF(A103="","",IF(F103="","Date manquante",IF(G103="","Montant manquant",IF(L103="","Statut manquant",IF(L103="Annulé","Aucun suivi",IF(OR(AND(I103&lt;&gt;"",K103&gt;I103),AND(L103="Réglé",P103&gt;0),AND(L103&lt;&gt;"Réglé",P103=0)),"À vérifier",IF(P103=0,"Soldé",IF(F103&lt;'Paramètres'!$B$5,"En retard",IF(F103&lt;='Paramètres'!$B$5+'Paramètres'!$B$7,"À surveiller",IF(I103&gt;='Paramètres'!$B$10,"Montant important","Planifié"))))))))))</f>
        <v/>
      </c>
      <c r="R103" s="21" t="n"/>
    </row>
    <row r="104" ht="22" customHeight="1">
      <c r="A104" s="21" t="n"/>
      <c r="B104" s="21" t="n"/>
      <c r="C104" s="21" t="n"/>
      <c r="D104" s="21" t="n"/>
      <c r="E104" s="21" t="n"/>
      <c r="F104" s="22" t="n"/>
      <c r="G104" s="23" t="n"/>
      <c r="H104" s="24" t="n"/>
      <c r="I104" s="10">
        <f>IF(G104="","",IFERROR(ROUND(G104*(1+IF(H104="",'Paramètres'!$B$9,H104)),2),""))</f>
        <v/>
      </c>
      <c r="J104" s="22" t="n"/>
      <c r="K104" s="23" t="n"/>
      <c r="L104" s="21" t="n"/>
      <c r="M104" s="21" t="n"/>
      <c r="N104" s="21" t="n"/>
      <c r="O104" s="27">
        <f>IF(F104="","",IFERROR(F104-'Paramètres'!$B$5,""))</f>
        <v/>
      </c>
      <c r="P104" s="10">
        <f>IF(I104="","",IFERROR(MAX(0,I104-IF(K104="",0,K104)),""))</f>
        <v/>
      </c>
      <c r="Q104" s="28">
        <f>IF(A104="","",IF(F104="","Date manquante",IF(G104="","Montant manquant",IF(L104="","Statut manquant",IF(L104="Annulé","Aucun suivi",IF(OR(AND(I104&lt;&gt;"",K104&gt;I104),AND(L104="Réglé",P104&gt;0),AND(L104&lt;&gt;"Réglé",P104=0)),"À vérifier",IF(P104=0,"Soldé",IF(F104&lt;'Paramètres'!$B$5,"En retard",IF(F104&lt;='Paramètres'!$B$5+'Paramètres'!$B$7,"À surveiller",IF(I104&gt;='Paramètres'!$B$10,"Montant important","Planifié"))))))))))</f>
        <v/>
      </c>
      <c r="R104" s="21" t="n"/>
    </row>
  </sheetData>
  <autoFilter ref="A4:R104"/>
  <mergeCells count="1">
    <mergeCell ref="A1:R1"/>
  </mergeCells>
  <conditionalFormatting sqref="A5:A104">
    <cfRule type="expression" priority="1" dxfId="0">
      <formula>AND($A5&lt;&gt;"",COUNTIF($A$5:$A$104,$A5)&gt;1)</formula>
    </cfRule>
    <cfRule type="expression" priority="2" dxfId="0">
      <formula>AND($A5="",COUNTA($B5:$N5)&gt;0)</formula>
    </cfRule>
  </conditionalFormatting>
  <conditionalFormatting sqref="Q5:Q104">
    <cfRule type="expression" priority="3" dxfId="0">
      <formula>OR($Q5="En retard",$Q5="À vérifier",$Q5="Date manquante",$Q5="Montant manquant",$Q5="Statut manquant")</formula>
    </cfRule>
    <cfRule type="expression" priority="4" dxfId="1">
      <formula>OR($Q5="À surveiller",$Q5="Montant important")</formula>
    </cfRule>
    <cfRule type="expression" priority="5" dxfId="2">
      <formula>$Q5="Soldé"</formula>
    </cfRule>
  </conditionalFormatting>
  <dataValidations count="5">
    <dataValidation sqref="F5:F104 J5:J104" showDropDown="0" showInputMessage="1" showErrorMessage="1" allowBlank="0" errorTitle="Date hors période de travail" error="Vérifiez la date. La saisie reste possible après confirmation." promptTitle="Date au format jj/mm/aaaa" prompt="Période indicative : du 01/01/2024 au 31/12/2032." type="date" errorStyle="warning" operator="between">
      <formula1>DATE(2024,1,1)</formula1>
      <formula2>DATE(2032,12,31)</formula2>
    </dataValidation>
    <dataValidation sqref="G5:G104 K5:K104" showDropDown="0" showInputMessage="0" showErrorMessage="1" allowBlank="0" errorTitle="Montant à vérifier" error="Saisissez un montant positif inférieur ou égal à 10 000 000 €." type="decimal" errorStyle="warning" operator="between">
      <formula1>0</formula1>
      <formula2>10000000</formula2>
    </dataValidation>
    <dataValidation sqref="H5:H104" showDropDown="0" showInputMessage="0" showErrorMessage="1" allowBlank="0" errorTitle="Taux à vérifier" error="Saisissez un taux entre 0 % et 100 %, ou laissez vide pour le taux par défaut." type="decimal" errorStyle="warning" operator="between">
      <formula1>0</formula1>
      <formula2>1</formula2>
    </dataValidation>
    <dataValidation sqref="L5:L104" showDropDown="0" showInputMessage="0" showErrorMessage="1" allowBlank="0" errorTitle="Statut non standard" error="Choisissez un statut proposé ou confirmez votre saisie." type="list" errorStyle="warning">
      <formula1>"À planifier,Validé,Partiel,Réglé,Annulé"</formula1>
    </dataValidation>
    <dataValidation sqref="M5:M104" showDropDown="0" showInputMessage="0" showErrorMessage="1" allowBlank="0" errorTitle="Mode non standard" error="Choisissez un mode proposé ou confirmez votre saisie." type="list" errorStyle="warning">
      <formula1>"Virement,Carte d’entreprise,Prélèvement,Autre"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34" customWidth="1" min="2" max="2"/>
    <col width="53" customWidth="1" min="3" max="3"/>
    <col width="25" customWidth="1" min="4" max="4"/>
    <col width="18" customWidth="1" min="5" max="5"/>
    <col width="34" customWidth="1" min="6" max="6"/>
  </cols>
  <sheetData>
    <row r="1" ht="30" customHeight="1">
      <c r="A1" s="1" t="inlineStr">
        <is>
          <t>Paramètres modifiables</t>
        </is>
      </c>
      <c r="B1" s="2" t="n"/>
      <c r="C1" s="2" t="n"/>
      <c r="D1" s="2" t="n"/>
      <c r="E1" s="2" t="n"/>
      <c r="F1" s="3" t="n"/>
    </row>
    <row r="2" ht="38" customHeight="1">
      <c r="A2" s="4" t="inlineStr">
        <is>
          <t>Objectif</t>
        </is>
      </c>
      <c r="B2" s="5" t="inlineStr">
        <is>
          <t>Centraliser les hypothèses qui pilotent les calculs.</t>
        </is>
      </c>
      <c r="C2" s="4" t="inlineStr">
        <is>
          <t>Sources</t>
        </is>
      </c>
      <c r="D2" s="5" t="inlineStr">
        <is>
          <t>Valeurs décidées par l’utilisateur.</t>
        </is>
      </c>
      <c r="E2" s="4" t="inlineStr">
        <is>
          <t>Résultat</t>
        </is>
      </c>
      <c r="F2" s="5" t="inlineStr">
        <is>
          <t>Seuils repris dans Synthèse et Paiements.</t>
        </is>
      </c>
    </row>
    <row r="3"/>
    <row r="4">
      <c r="A4" s="20" t="inlineStr">
        <is>
          <t>Paramètre</t>
        </is>
      </c>
      <c r="B4" s="20" t="inlineStr">
        <is>
          <t>Valeur modifiable</t>
        </is>
      </c>
      <c r="C4" s="20" t="inlineStr">
        <is>
          <t>Unité / usage</t>
        </is>
      </c>
    </row>
    <row r="5" ht="34" customHeight="1">
      <c r="A5" s="14" t="inlineStr">
        <is>
          <t>Date de référence</t>
        </is>
      </c>
      <c r="B5" s="29" t="n">
        <v>46273</v>
      </c>
      <c r="C5" s="14" t="inlineStr">
        <is>
          <t>Date servant au calcul des retards et délais.</t>
        </is>
      </c>
    </row>
    <row r="6" ht="34" customHeight="1">
      <c r="A6" s="5" t="inlineStr">
        <is>
          <t>Date de l’événement</t>
        </is>
      </c>
      <c r="B6" s="29" t="n">
        <v>46346</v>
      </c>
      <c r="C6" s="5" t="inlineStr">
        <is>
          <t>Repère de planification, sans portée contractuelle.</t>
        </is>
      </c>
    </row>
    <row r="7" ht="34" customHeight="1">
      <c r="A7" s="14" t="inlineStr">
        <is>
          <t>Horizon d’alerte</t>
        </is>
      </c>
      <c r="B7" s="30" t="n">
        <v>14</v>
      </c>
      <c r="C7" s="14" t="inlineStr">
        <is>
          <t>Nombre de jours à surveiller.</t>
        </is>
      </c>
    </row>
    <row r="8" ht="34" customHeight="1">
      <c r="A8" s="5" t="inlineStr">
        <is>
          <t>Budget TTC maximal</t>
        </is>
      </c>
      <c r="B8" s="31" t="n">
        <v>90000</v>
      </c>
      <c r="C8" s="5" t="inlineStr">
        <is>
          <t>Hypothèse interne pour l’arbitrage.</t>
        </is>
      </c>
    </row>
    <row r="9" ht="34" customHeight="1">
      <c r="A9" s="14" t="inlineStr">
        <is>
          <t>TVA par défaut</t>
        </is>
      </c>
      <c r="B9" s="32" t="n">
        <v>0.2</v>
      </c>
      <c r="C9" s="14" t="inlineStr">
        <is>
          <t>Utilisée uniquement si la TVA de la ligne est vide.</t>
        </is>
      </c>
    </row>
    <row r="10" ht="34" customHeight="1">
      <c r="A10" s="5" t="inlineStr">
        <is>
          <t>Seuil montant important TTC</t>
        </is>
      </c>
      <c r="B10" s="31" t="n">
        <v>8160</v>
      </c>
      <c r="C10" s="5" t="inlineStr">
        <is>
          <t>Déclenche l’alerte Montant important.</t>
        </is>
      </c>
    </row>
    <row r="11" ht="34" customHeight="1">
      <c r="A11" s="14" t="inlineStr">
        <is>
          <t>Nom de l’événement</t>
        </is>
      </c>
      <c r="B11" s="21" t="inlineStr">
        <is>
          <t>Rencontres du Cerf-Volant Urbain 2026 (événement fictif)</t>
        </is>
      </c>
      <c r="C11" s="14" t="inlineStr">
        <is>
          <t>Libellé affiché dans la synthèse.</t>
        </is>
      </c>
    </row>
    <row r="12"/>
    <row r="13"/>
    <row r="14" ht="44" customHeight="1">
      <c r="A14" s="18" t="inlineStr">
        <is>
          <t>Précaution</t>
        </is>
      </c>
      <c r="B14" s="19" t="inlineStr">
        <is>
          <t>Ces hypothèses sont internes et modifiables. Le classeur ne garantit aucun barème, délai contractuel ni conformité juridique ou réglementaire.</t>
        </is>
      </c>
    </row>
  </sheetData>
  <mergeCells count="1">
    <mergeCell ref="A1:F1"/>
  </mergeCells>
  <dataValidations count="5">
    <dataValidation sqref="B5:B6" showDropDown="0" showInputMessage="0" showErrorMessage="1" allowBlank="0" errorTitle="Date à vérifier" error="La période indicative va du 01/01/2024 au 31/12/2032." type="date" errorStyle="warning" operator="between">
      <formula1>DATE(2024,1,1)</formula1>
      <formula2>DATE(2032,12,31)</formula2>
    </dataValidation>
    <dataValidation sqref="B7" showDropDown="0" showInputMessage="0" showErrorMessage="1" allowBlank="0" errorTitle="Horizon à vérifier" error="Saisissez un nombre entier de jours entre 0 et 365." type="whole" errorStyle="warning" operator="between">
      <formula1>0</formula1>
      <formula2>365</formula2>
    </dataValidation>
    <dataValidation sqref="B8" showDropDown="0" showInputMessage="0" showErrorMessage="1" allowBlank="0" errorTitle="Budget à vérifier" error="Saisissez un budget positif inférieur ou égal à 10 000 000 €." type="decimal" errorStyle="warning" operator="between">
      <formula1>0</formula1>
      <formula2>10000000</formula2>
    </dataValidation>
    <dataValidation sqref="B9" showDropDown="0" showInputMessage="0" showErrorMessage="1" allowBlank="0" errorTitle="Taux à vérifier" error="Saisissez un taux compris entre 0 % et 100 %." type="decimal" errorStyle="warning" operator="between">
      <formula1>0</formula1>
      <formula2>1</formula2>
    </dataValidation>
    <dataValidation sqref="B10" showDropDown="0" showInputMessage="0" showErrorMessage="1" allowBlank="0" errorTitle="Seuil à vérifier" error="Saisissez un seuil positif inférieur ou égal à 10 000 000 €." type="decimal" errorStyle="warning" operator="between">
      <formula1>0</formula1>
      <formula2>10000000</formula2>
    </dataValidation>
  </dataValidations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7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28" customWidth="1" min="1" max="1"/>
    <col width="53" customWidth="1" min="2" max="2"/>
    <col width="38" customWidth="1" min="3" max="3"/>
    <col width="43" customWidth="1" min="4" max="4"/>
    <col width="42" customWidth="1" min="5" max="5"/>
  </cols>
  <sheetData>
    <row r="1" ht="30" customHeight="1">
      <c r="A1" s="1" t="inlineStr">
        <is>
          <t>Instructions, définitions et contrôles</t>
        </is>
      </c>
      <c r="B1" s="2" t="n"/>
      <c r="C1" s="2" t="n"/>
      <c r="D1" s="2" t="n"/>
      <c r="E1" s="3" t="n"/>
    </row>
    <row r="2" ht="44" customHeight="1">
      <c r="A2" s="4" t="inlineStr">
        <is>
          <t>Objectif</t>
        </is>
      </c>
      <c r="B2" s="5" t="inlineStr">
        <is>
          <t>Expliquer l’usage, les colonnes, les formules et les contrôles manuels.</t>
        </is>
      </c>
      <c r="C2" s="4" t="inlineStr">
        <is>
          <t>Sources</t>
        </is>
      </c>
      <c r="D2" s="5" t="inlineStr">
        <is>
          <t>Structure réelle du présent classeur.</t>
        </is>
      </c>
      <c r="E2" s="5" t="inlineStr">
        <is>
          <t>Résultat : une utilisation vérifiable sans automatisation externe.</t>
        </is>
      </c>
    </row>
    <row r="3"/>
    <row r="4" ht="24" customHeight="1">
      <c r="A4" s="33" t="inlineStr">
        <is>
          <t>Rôle de chaque feuille</t>
        </is>
      </c>
      <c r="B4" s="33" t="n"/>
      <c r="C4" s="33" t="n"/>
      <c r="D4" s="33" t="n"/>
      <c r="E4" s="33" t="n"/>
    </row>
    <row r="5">
      <c r="A5" s="20" t="inlineStr">
        <is>
          <t>Feuille</t>
        </is>
      </c>
      <c r="B5" s="20" t="inlineStr">
        <is>
          <t>Objectif</t>
        </is>
      </c>
      <c r="C5" s="20" t="inlineStr">
        <is>
          <t>Données sources</t>
        </is>
      </c>
      <c r="D5" s="20" t="inlineStr">
        <is>
          <t>Résultat visible</t>
        </is>
      </c>
      <c r="E5" s="20" t="inlineStr">
        <is>
          <t>Saisie</t>
        </is>
      </c>
    </row>
    <row r="6" ht="42" customHeight="1">
      <c r="A6" s="5" t="inlineStr">
        <is>
          <t>Synthèse</t>
        </is>
      </c>
      <c r="B6" s="5" t="inlineStr">
        <is>
          <t>Faciliter l’arbitrage des paiements.</t>
        </is>
      </c>
      <c r="C6" s="5" t="inlineStr">
        <is>
          <t>Paiements et Paramètres.</t>
        </is>
      </c>
      <c r="D6" s="5" t="inlineStr">
        <is>
          <t>Totaux, retards, horizon, marge, décision et graphique.</t>
        </is>
      </c>
      <c r="E6" s="5" t="inlineStr">
        <is>
          <t>Aucune.</t>
        </is>
      </c>
    </row>
    <row r="7" ht="42" customHeight="1">
      <c r="A7" s="14" t="inlineStr">
        <is>
          <t>Paiements</t>
        </is>
      </c>
      <c r="B7" s="14" t="inlineStr">
        <is>
          <t>Enregistrer les échéances et règlements.</t>
        </is>
      </c>
      <c r="C7" s="14" t="inlineStr">
        <is>
          <t>Saisies manuelles dans les cellules jaunes.</t>
        </is>
      </c>
      <c r="D7" s="14" t="inlineStr">
        <is>
          <t>TTC, délai, solde et alerte par ligne.</t>
        </is>
      </c>
      <c r="E7" s="14" t="inlineStr">
        <is>
          <t>100 lignes, de 5 à 104.</t>
        </is>
      </c>
    </row>
    <row r="8" ht="42" customHeight="1">
      <c r="A8" s="5" t="inlineStr">
        <is>
          <t>Paramètres</t>
        </is>
      </c>
      <c r="B8" s="5" t="inlineStr">
        <is>
          <t>Centraliser les hypothèses.</t>
        </is>
      </c>
      <c r="C8" s="5" t="inlineStr">
        <is>
          <t>Décisions internes de l’utilisateur.</t>
        </is>
      </c>
      <c r="D8" s="5" t="inlineStr">
        <is>
          <t>Seuils utilisés par les formules.</t>
        </is>
      </c>
      <c r="E8" s="5" t="inlineStr">
        <is>
          <t>Valeurs jaunes B5:B11.</t>
        </is>
      </c>
    </row>
    <row r="9" ht="42" customHeight="1">
      <c r="A9" s="14" t="inlineStr">
        <is>
          <t>Instructions</t>
        </is>
      </c>
      <c r="B9" s="14" t="inlineStr">
        <is>
          <t>Documenter le classeur.</t>
        </is>
      </c>
      <c r="C9" s="14" t="inlineStr">
        <is>
          <t>Structure et exemples présents.</t>
        </is>
      </c>
      <c r="D9" s="14" t="inlineStr">
        <is>
          <t>Méthode de vérification.</t>
        </is>
      </c>
      <c r="E9" s="14" t="inlineStr">
        <is>
          <t>Aucune.</t>
        </is>
      </c>
    </row>
    <row r="10"/>
    <row r="11" ht="24" customHeight="1">
      <c r="A11" s="33" t="inlineStr">
        <is>
          <t>Profil, moment d’utilisation et décision</t>
        </is>
      </c>
      <c r="B11" s="33" t="n"/>
      <c r="C11" s="33" t="n"/>
      <c r="D11" s="33" t="n"/>
      <c r="E11" s="33" t="n"/>
    </row>
    <row r="12" ht="40" customHeight="1">
      <c r="A12" s="34" t="inlineStr">
        <is>
          <t>Profil</t>
        </is>
      </c>
      <c r="B12" s="5" t="inlineStr">
        <is>
          <t>Responsable d’organisation, de production ou de suivi budgétaire d’un événement professionnel fictif.</t>
        </is>
      </c>
      <c r="C12" s="5" t="n"/>
      <c r="D12" s="5" t="n"/>
      <c r="E12" s="5" t="n"/>
    </row>
    <row r="13" ht="40" customHeight="1">
      <c r="A13" s="35" t="inlineStr">
        <is>
          <t>Moment</t>
        </is>
      </c>
      <c r="B13" s="14" t="inlineStr">
        <is>
          <t>Pendant la préparation, lors d’une revue des engagements ou avant une décision de règlement.</t>
        </is>
      </c>
      <c r="C13" s="14" t="n"/>
      <c r="D13" s="14" t="n"/>
      <c r="E13" s="14" t="n"/>
    </row>
    <row r="14" ht="40" customHeight="1">
      <c r="A14" s="34" t="inlineStr">
        <is>
          <t>Entrées</t>
        </is>
      </c>
      <c r="B14" s="5" t="inlineStr">
        <is>
          <t>Une référence, un engagement, les acteurs fictifs, une date prévue, un montant HT, une TVA éventuelle, les paiements constatés et un statut.</t>
        </is>
      </c>
      <c r="C14" s="5" t="n"/>
      <c r="D14" s="5" t="n"/>
      <c r="E14" s="5" t="n"/>
    </row>
    <row r="15" ht="40" customHeight="1">
      <c r="A15" s="35" t="inlineStr">
        <is>
          <t>Décision</t>
        </is>
      </c>
      <c r="B15" s="14" t="inlineStr">
        <is>
          <t>Traiter les retards, réserver les fonds proches et vérifier que le total engagé reste compatible avec le budget modifiable.</t>
        </is>
      </c>
      <c r="C15" s="14" t="n"/>
      <c r="D15" s="14" t="n"/>
      <c r="E15" s="14" t="n"/>
    </row>
    <row r="16" ht="40" customHeight="1">
      <c r="A16" s="34" t="inlineStr">
        <is>
          <t>Périmètre</t>
        </is>
      </c>
      <c r="B16" s="5" t="inlineStr">
        <is>
          <t>Aucune billetterie, CRM, synchronisation, certification ou interprétation juridique. Les capacités et quantités sont exclues car elles ne sont pas nécessaires à cet échéancier.</t>
        </is>
      </c>
      <c r="C16" s="5" t="n"/>
      <c r="D16" s="5" t="n"/>
      <c r="E16" s="5" t="n"/>
    </row>
    <row r="17"/>
    <row r="18" ht="24" customHeight="1">
      <c r="A18" s="33" t="inlineStr">
        <is>
          <t>Dictionnaire des colonnes de Paiements</t>
        </is>
      </c>
      <c r="B18" s="33" t="n"/>
      <c r="C18" s="33" t="n"/>
      <c r="D18" s="33" t="n"/>
      <c r="E18" s="33" t="n"/>
    </row>
    <row r="19">
      <c r="A19" s="20" t="inlineStr">
        <is>
          <t>Colonne</t>
        </is>
      </c>
      <c r="B19" s="20" t="inlineStr">
        <is>
          <t>Type et unité</t>
        </is>
      </c>
      <c r="C19" s="20" t="inlineStr">
        <is>
          <t>Caractère</t>
        </is>
      </c>
      <c r="D19" s="20" t="inlineStr">
        <is>
          <t>Traitement si vide</t>
        </is>
      </c>
      <c r="E19" s="20" t="inlineStr">
        <is>
          <t>Contrôle utile</t>
        </is>
      </c>
    </row>
    <row r="20" ht="42" customHeight="1">
      <c r="A20" s="5" t="inlineStr">
        <is>
          <t>Référence</t>
        </is>
      </c>
      <c r="B20" s="5" t="inlineStr">
        <is>
          <t>Texte</t>
        </is>
      </c>
      <c r="C20" s="5" t="inlineStr">
        <is>
          <t>Obligatoire</t>
        </is>
      </c>
      <c r="D20" s="5" t="inlineStr">
        <is>
          <t>Ligne inactive si toute la ligne est vide.</t>
        </is>
      </c>
      <c r="E20" s="5" t="inlineStr">
        <is>
          <t>Doublon ou référence absente signalé en rouge.</t>
        </is>
      </c>
    </row>
    <row r="21" ht="42" customHeight="1">
      <c r="A21" s="14" t="inlineStr">
        <is>
          <t>Lot / engagement</t>
        </is>
      </c>
      <c r="B21" s="14" t="inlineStr">
        <is>
          <t>Texte</t>
        </is>
      </c>
      <c r="C21" s="14" t="inlineStr">
        <is>
          <t>Obligatoire</t>
        </is>
      </c>
      <c r="D21" s="14" t="inlineStr">
        <is>
          <t>À compléter manuellement.</t>
        </is>
      </c>
      <c r="E21" s="14" t="inlineStr">
        <is>
          <t>Décrire l’objet du paiement.</t>
        </is>
      </c>
    </row>
    <row r="22" ht="42" customHeight="1">
      <c r="A22" s="5" t="inlineStr">
        <is>
          <t>Espace concerné</t>
        </is>
      </c>
      <c r="B22" s="5" t="inlineStr">
        <is>
          <t>Texte</t>
        </is>
      </c>
      <c r="C22" s="5" t="inlineStr">
        <is>
          <t>Facultatif</t>
        </is>
      </c>
      <c r="D22" s="5" t="inlineStr">
        <is>
          <t>Aucun calcul.</t>
        </is>
      </c>
      <c r="E22" s="5" t="inlineStr">
        <is>
          <t>Utiliser seulement si un espace aide au suivi.</t>
        </is>
      </c>
    </row>
    <row r="23" ht="42" customHeight="1">
      <c r="A23" s="14" t="inlineStr">
        <is>
          <t>Prestataire fictif</t>
        </is>
      </c>
      <c r="B23" s="14" t="inlineStr">
        <is>
          <t>Texte</t>
        </is>
      </c>
      <c r="C23" s="14" t="inlineStr">
        <is>
          <t>Obligatoire</t>
        </is>
      </c>
      <c r="D23" s="14" t="inlineStr">
        <is>
          <t>À compléter manuellement.</t>
        </is>
      </c>
      <c r="E23" s="14" t="inlineStr">
        <is>
          <t>Aucune donnée réelle dans les exemples.</t>
        </is>
      </c>
    </row>
    <row r="24" ht="42" customHeight="1">
      <c r="A24" s="5" t="inlineStr">
        <is>
          <t>Responsable fictif</t>
        </is>
      </c>
      <c r="B24" s="5" t="inlineStr">
        <is>
          <t>Texte</t>
        </is>
      </c>
      <c r="C24" s="5" t="inlineStr">
        <is>
          <t>Obligatoire</t>
        </is>
      </c>
      <c r="D24" s="5" t="inlineStr">
        <is>
          <t>À compléter manuellement.</t>
        </is>
      </c>
      <c r="E24" s="5" t="inlineStr">
        <is>
          <t>Aucune donnée réelle dans les exemples.</t>
        </is>
      </c>
    </row>
    <row r="25" ht="42" customHeight="1">
      <c r="A25" s="14" t="inlineStr">
        <is>
          <t>Date prévue</t>
        </is>
      </c>
      <c r="B25" s="14" t="inlineStr">
        <is>
          <t>Date, jj/mm/aaaa</t>
        </is>
      </c>
      <c r="C25" s="14" t="inlineStr">
        <is>
          <t>Obligatoire</t>
        </is>
      </c>
      <c r="D25" s="14" t="inlineStr">
        <is>
          <t>Délai vide et alerte Date manquante.</t>
        </is>
      </c>
      <c r="E25" s="14" t="inlineStr">
        <is>
          <t>Période indicative avec avertissement.</t>
        </is>
      </c>
    </row>
    <row r="26" ht="42" customHeight="1">
      <c r="A26" s="5" t="inlineStr">
        <is>
          <t>Montant prévu HT</t>
        </is>
      </c>
      <c r="B26" s="5" t="inlineStr">
        <is>
          <t>Montant, euro</t>
        </is>
      </c>
      <c r="C26" s="5" t="inlineStr">
        <is>
          <t>Obligatoire</t>
        </is>
      </c>
      <c r="D26" s="5" t="inlineStr">
        <is>
          <t>TTC et solde restent vides.</t>
        </is>
      </c>
      <c r="E26" s="5" t="inlineStr">
        <is>
          <t>Valeur positive attendue.</t>
        </is>
      </c>
    </row>
    <row r="27" ht="42" customHeight="1">
      <c r="A27" s="14" t="inlineStr">
        <is>
          <t>TVA</t>
        </is>
      </c>
      <c r="B27" s="14" t="inlineStr">
        <is>
          <t>Taux</t>
        </is>
      </c>
      <c r="C27" s="14" t="inlineStr">
        <is>
          <t>Facultatif</t>
        </is>
      </c>
      <c r="D27" s="14" t="inlineStr">
        <is>
          <t>Le taux Paramètres!B9 est utilisé.</t>
        </is>
      </c>
      <c r="E27" s="14" t="inlineStr">
        <is>
          <t>Entre 0 % et 100 %.</t>
        </is>
      </c>
    </row>
    <row r="28" ht="42" customHeight="1">
      <c r="A28" s="5" t="inlineStr">
        <is>
          <t>Montant prévu TTC</t>
        </is>
      </c>
      <c r="B28" s="5" t="inlineStr">
        <is>
          <t>Formule, euro</t>
        </is>
      </c>
      <c r="C28" s="5" t="inlineStr">
        <is>
          <t>Calculé</t>
        </is>
      </c>
      <c r="D28" s="5" t="inlineStr">
        <is>
          <t>Vide si le HT est vide.</t>
        </is>
      </c>
      <c r="E28" s="5" t="inlineStr">
        <is>
          <t>HT multiplié par un plus le taux.</t>
        </is>
      </c>
    </row>
    <row r="29" ht="42" customHeight="1">
      <c r="A29" s="14" t="inlineStr">
        <is>
          <t>Date réglée</t>
        </is>
      </c>
      <c r="B29" s="14" t="inlineStr">
        <is>
          <t>Date, jj/mm/aaaa</t>
        </is>
      </c>
      <c r="C29" s="14" t="inlineStr">
        <is>
          <t>Facultatif</t>
        </is>
      </c>
      <c r="D29" s="14" t="inlineStr">
        <is>
          <t>Aucun effet sur le solde.</t>
        </is>
      </c>
      <c r="E29" s="14" t="inlineStr">
        <is>
          <t>À rapprocher manuellement du montant réglé.</t>
        </is>
      </c>
    </row>
    <row r="30" ht="42" customHeight="1">
      <c r="A30" s="5" t="inlineStr">
        <is>
          <t>Montant réglé TTC</t>
        </is>
      </c>
      <c r="B30" s="5" t="inlineStr">
        <is>
          <t>Montant, euro</t>
        </is>
      </c>
      <c r="C30" s="5" t="inlineStr">
        <is>
          <t>Facultatif</t>
        </is>
      </c>
      <c r="D30" s="5" t="inlineStr">
        <is>
          <t>Traité comme zéro dans le solde.</t>
        </is>
      </c>
      <c r="E30" s="5" t="inlineStr">
        <is>
          <t>Surpaiement signalé À vérifier.</t>
        </is>
      </c>
    </row>
    <row r="31" ht="42" customHeight="1">
      <c r="A31" s="14" t="inlineStr">
        <is>
          <t>Statut</t>
        </is>
      </c>
      <c r="B31" s="14" t="inlineStr">
        <is>
          <t>Liste stable</t>
        </is>
      </c>
      <c r="C31" s="14" t="inlineStr">
        <is>
          <t>Obligatoire</t>
        </is>
      </c>
      <c r="D31" s="14" t="inlineStr">
        <is>
          <t>Alerte Statut manquant.</t>
        </is>
      </c>
      <c r="E31" s="14" t="inlineStr">
        <is>
          <t>Cohérence contrôlée avec le solde.</t>
        </is>
      </c>
    </row>
    <row r="32" ht="42" customHeight="1">
      <c r="A32" s="5" t="inlineStr">
        <is>
          <t>Mode prévu ou utilisé</t>
        </is>
      </c>
      <c r="B32" s="5" t="inlineStr">
        <is>
          <t>Liste stable</t>
        </is>
      </c>
      <c r="C32" s="5" t="inlineStr">
        <is>
          <t>Facultatif</t>
        </is>
      </c>
      <c r="D32" s="5" t="inlineStr">
        <is>
          <t>Aucun calcul.</t>
        </is>
      </c>
      <c r="E32" s="5" t="inlineStr">
        <is>
          <t>Une autre saisie reste possible après avertissement.</t>
        </is>
      </c>
    </row>
    <row r="33" ht="42" customHeight="1">
      <c r="A33" s="14" t="inlineStr">
        <is>
          <t>Justificatif interne</t>
        </is>
      </c>
      <c r="B33" s="14" t="inlineStr">
        <is>
          <t>Texte</t>
        </is>
      </c>
      <c r="C33" s="14" t="inlineStr">
        <is>
          <t>Facultatif</t>
        </is>
      </c>
      <c r="D33" s="14" t="inlineStr">
        <is>
          <t>Aucun calcul.</t>
        </is>
      </c>
      <c r="E33" s="14" t="inlineStr">
        <is>
          <t>Identifiant interne uniquement.</t>
        </is>
      </c>
    </row>
    <row r="34" ht="42" customHeight="1">
      <c r="A34" s="5" t="inlineStr">
        <is>
          <t>Jours avant échéance</t>
        </is>
      </c>
      <c r="B34" s="5" t="inlineStr">
        <is>
          <t>Formule, jours</t>
        </is>
      </c>
      <c r="C34" s="5" t="inlineStr">
        <is>
          <t>Calculé</t>
        </is>
      </c>
      <c r="D34" s="5" t="inlineStr">
        <is>
          <t>Vide si la date prévue est vide.</t>
        </is>
      </c>
      <c r="E34" s="5" t="inlineStr">
        <is>
          <t>Date prévue moins Paramètres!B5.</t>
        </is>
      </c>
    </row>
    <row r="35" ht="42" customHeight="1">
      <c r="A35" s="14" t="inlineStr">
        <is>
          <t>Solde restant TTC</t>
        </is>
      </c>
      <c r="B35" s="14" t="inlineStr">
        <is>
          <t>Formule, euro</t>
        </is>
      </c>
      <c r="C35" s="14" t="inlineStr">
        <is>
          <t>Calculé</t>
        </is>
      </c>
      <c r="D35" s="14" t="inlineStr">
        <is>
          <t>Vide si le TTC prévu est vide.</t>
        </is>
      </c>
      <c r="E35" s="14" t="inlineStr">
        <is>
          <t>Maximum entre zéro et prévu moins réglé.</t>
        </is>
      </c>
    </row>
    <row r="36" ht="42" customHeight="1">
      <c r="A36" s="5" t="inlineStr">
        <is>
          <t>Alerte</t>
        </is>
      </c>
      <c r="B36" s="5" t="inlineStr">
        <is>
          <t>Formule, texte</t>
        </is>
      </c>
      <c r="C36" s="5" t="inlineStr">
        <is>
          <t>Calculé</t>
        </is>
      </c>
      <c r="D36" s="5" t="inlineStr">
        <is>
          <t>Vide lorsque la référence est vide.</t>
        </is>
      </c>
      <c r="E36" s="5" t="inlineStr">
        <is>
          <t>Retard, horizon, seuil et cohérence.</t>
        </is>
      </c>
    </row>
    <row r="37" ht="42" customHeight="1">
      <c r="A37" s="14" t="inlineStr">
        <is>
          <t>Commentaire</t>
        </is>
      </c>
      <c r="B37" s="14" t="inlineStr">
        <is>
          <t>Texte</t>
        </is>
      </c>
      <c r="C37" s="14" t="inlineStr">
        <is>
          <t>Facultatif</t>
        </is>
      </c>
      <c r="D37" s="14" t="inlineStr">
        <is>
          <t>Aucun calcul.</t>
        </is>
      </c>
      <c r="E37" s="14" t="inlineStr">
        <is>
          <t>Conserver une justification concise.</t>
        </is>
      </c>
    </row>
    <row r="38"/>
    <row r="39"/>
    <row r="40" ht="24" customHeight="1">
      <c r="A40" s="33" t="inlineStr">
        <is>
          <t>Formules, lignes préparées et résultats attendus</t>
        </is>
      </c>
      <c r="B40" s="33" t="n"/>
      <c r="C40" s="33" t="n"/>
      <c r="D40" s="33" t="n"/>
      <c r="E40" s="33" t="n"/>
    </row>
    <row r="41">
      <c r="A41" s="20" t="inlineStr">
        <is>
          <t>Cas</t>
        </is>
      </c>
      <c r="B41" s="20" t="inlineStr">
        <is>
          <t>Formule ou cellule</t>
        </is>
      </c>
      <c r="C41" s="20" t="inlineStr">
        <is>
          <t>Références contrôlables</t>
        </is>
      </c>
      <c r="D41" s="20" t="inlineStr">
        <is>
          <t>Résultat attendu</t>
        </is>
      </c>
      <c r="E41" s="20" t="inlineStr">
        <is>
          <t>Vérification</t>
        </is>
      </c>
    </row>
    <row r="42" ht="58" customHeight="1">
      <c r="A42" s="5" t="inlineStr">
        <is>
          <t>Première ligne — ECH-001</t>
        </is>
      </c>
      <c r="B42" s="5" t="inlineStr">
        <is>
          <t>I5 : IF(G5="","",IFERROR(ROUND(G5*(1+IF(H5="",Paramètres!B9,H5)),2),""))</t>
        </is>
      </c>
      <c r="C42" s="5" t="inlineStr">
        <is>
          <t>G5 = 12 000,00 € ; H5 = 20 % ; K5 = 14 400,00 €.</t>
        </is>
      </c>
      <c r="D42" s="5" t="inlineStr">
        <is>
          <t>I5 = 14 400,00 € ; P5 = 0,00 € ; Q5 = Soldé.</t>
        </is>
      </c>
      <c r="E42" s="5" t="inlineStr">
        <is>
          <t>Comparer le TTC calculé, le règlement et le statut.</t>
        </is>
      </c>
    </row>
    <row r="43" ht="58" customHeight="1">
      <c r="A43" s="14" t="inlineStr">
        <is>
          <t>Cas de retard — ECH-002</t>
        </is>
      </c>
      <c r="B43" s="14" t="inlineStr">
        <is>
          <t>P6 : IF(I6="","",IFERROR(MAX(0,I6-IF(K6="",0,K6)),""))</t>
        </is>
      </c>
      <c r="C43" s="14" t="inlineStr">
        <is>
          <t>I6 = 9 000,00 € ; K6 = 4 500,00 € ; F6 = 01/09/2026.</t>
        </is>
      </c>
      <c r="D43" s="14" t="inlineStr">
        <is>
          <t>P6 = 4 500,00 € ; Q6 = En retard au 08/09/2026.</t>
        </is>
      </c>
      <c r="E43" s="14" t="inlineStr">
        <is>
          <t>Confirmer la date de référence Paramètres!B5.</t>
        </is>
      </c>
    </row>
    <row r="44" ht="58" customHeight="1">
      <c r="A44" s="5" t="inlineStr">
        <is>
          <t>Cas limite — ECH-004</t>
        </is>
      </c>
      <c r="B44" s="5" t="inlineStr">
        <is>
          <t>Q8 compare F8 à Paramètres!B5 + Paramètres!B7.</t>
        </is>
      </c>
      <c r="C44" s="5" t="inlineStr">
        <is>
          <t>F8 = 22/09/2026 ; référence = 08/09/2026 ; horizon = 14 jours.</t>
        </is>
      </c>
      <c r="D44" s="5" t="inlineStr">
        <is>
          <t>Q8 = À surveiller, car la borne est incluse.</t>
        </is>
      </c>
      <c r="E44" s="5" t="inlineStr">
        <is>
          <t>Vérifier que 08/09/2026 + 14 jours donne 22/09/2026.</t>
        </is>
      </c>
    </row>
    <row r="45" ht="58" customHeight="1">
      <c r="A45" s="14" t="inlineStr">
        <is>
          <t>Ligne médiane vide — ligne 54</t>
        </is>
      </c>
      <c r="B45" s="14" t="inlineStr">
        <is>
          <t>I54, O54, P54 et Q54 contiennent les mêmes formules sécurisées.</t>
        </is>
      </c>
      <c r="C45" s="14" t="inlineStr">
        <is>
          <t>A54, F54 et G54 sont vides.</t>
        </is>
      </c>
      <c r="D45" s="14" t="inlineStr">
        <is>
          <t>Les quatre résultats affichent une cellule vide.</t>
        </is>
      </c>
      <c r="E45" s="14" t="inlineStr">
        <is>
          <t>Saisir puis effacer une référence pour confirmer le comportement.</t>
        </is>
      </c>
    </row>
    <row r="46" ht="58" customHeight="1">
      <c r="A46" s="5" t="inlineStr">
        <is>
          <t>Dernière ligne — ligne 104</t>
        </is>
      </c>
      <c r="B46" s="5" t="inlineStr">
        <is>
          <t>Formules présentes en I104, O104, P104 et Q104.</t>
        </is>
      </c>
      <c r="C46" s="5" t="inlineStr">
        <is>
          <t>Validations actives jusqu’à R104.</t>
        </is>
      </c>
      <c r="D46" s="5" t="inlineStr">
        <is>
          <t>Ligne vide sans zéro tracé ni alerte artificielle.</t>
        </is>
      </c>
      <c r="E46" s="5" t="inlineStr">
        <is>
          <t>Contrôler la dernière ligne après ajout d’une échéance test.</t>
        </is>
      </c>
    </row>
    <row r="47"/>
    <row r="48" ht="24" customHeight="1">
      <c r="A48" s="33" t="inlineStr">
        <is>
          <t>Validations, alertes et contrôles manuels</t>
        </is>
      </c>
      <c r="B48" s="33" t="n"/>
      <c r="C48" s="33" t="n"/>
      <c r="D48" s="33" t="n"/>
      <c r="E48" s="33" t="n"/>
    </row>
    <row r="49" ht="52" customHeight="1">
      <c r="A49" s="35" t="inlineStr">
        <is>
          <t>Validations</t>
        </is>
      </c>
      <c r="B49" s="14" t="inlineStr">
        <is>
          <t>Dates du 01/01/2024 au 31/12/2032, montants de 0 à 10 000 000 €, taux de 0 % à 100 %, horizon de 0 à 365 jours. Les avertissements ne bloquent pas une saisie légitime confirmée.</t>
        </is>
      </c>
      <c r="C49" s="14" t="n"/>
      <c r="D49" s="14" t="n"/>
      <c r="E49" s="14" t="n"/>
    </row>
    <row r="50" ht="52" customHeight="1">
      <c r="A50" s="34" t="inlineStr">
        <is>
          <t>Doublons</t>
        </is>
      </c>
      <c r="B50" s="5" t="inlineStr">
        <is>
          <t>Une référence répétée dans A5:A104 devient rouge. Une ligne partiellement saisie sans référence signale également la cellule A.</t>
        </is>
      </c>
      <c r="C50" s="5" t="n"/>
      <c r="D50" s="5" t="n"/>
      <c r="E50" s="5" t="n"/>
    </row>
    <row r="51" ht="52" customHeight="1">
      <c r="A51" s="35" t="inlineStr">
        <is>
          <t>Alertes</t>
        </is>
      </c>
      <c r="B51" s="14" t="inlineStr">
        <is>
          <t>Rouge pour retard, incohérence ou champ requis manquant ; jaune pour échéance proche ou montant important ; vert pour une ligne soldée.</t>
        </is>
      </c>
      <c r="C51" s="14" t="n"/>
      <c r="D51" s="14" t="n"/>
      <c r="E51" s="14" t="n"/>
    </row>
    <row r="52" ht="52" customHeight="1">
      <c r="A52" s="34" t="inlineStr">
        <is>
          <t>Contrôle des unités</t>
        </is>
      </c>
      <c r="B52" s="5" t="inlineStr">
        <is>
          <t>Vérifier que les montants sont saisis en euros, que la TVA est un taux et que les dates sont au format jj/mm/aaaa.</t>
        </is>
      </c>
      <c r="C52" s="5" t="n"/>
      <c r="D52" s="5" t="n"/>
      <c r="E52" s="5" t="n"/>
    </row>
    <row r="53" ht="52" customHeight="1">
      <c r="A53" s="35" t="inlineStr">
        <is>
          <t>Contrôle des périodes</t>
        </is>
      </c>
      <c r="B53" s="14" t="inlineStr">
        <is>
          <t>Comparer les échéances à la date de référence et à la date d’événement ; une échéance postérieure peut être légitime et doit être confirmée manuellement.</t>
        </is>
      </c>
      <c r="C53" s="14" t="n"/>
      <c r="D53" s="14" t="n"/>
      <c r="E53" s="14" t="n"/>
    </row>
    <row r="54" ht="52" customHeight="1">
      <c r="A54" s="34" t="inlineStr">
        <is>
          <t>Contrôle des exemples</t>
        </is>
      </c>
      <c r="B54" s="5" t="inlineStr">
        <is>
          <t>Après recalcul : prévu TTC 85 140,00 €, réglé TTC 18 900,00 €, solde 66 240,00 €, échu 4 500,00 €, horizon 11 640,00 €, marge budgétaire 4 860,00 € et taux réglé environ 22,20 %.</t>
        </is>
      </c>
      <c r="C54" s="5" t="n"/>
      <c r="D54" s="5" t="n"/>
      <c r="E54" s="5" t="n"/>
    </row>
    <row r="55" ht="52" customHeight="1">
      <c r="A55" s="35" t="inlineStr">
        <is>
          <t>Cas vides</t>
        </is>
      </c>
      <c r="B55" s="14" t="inlineStr">
        <is>
          <t>Les lignes 15 à 104 sont disponibles. La ligne 54 illustre un cas médian vide et la ligne 104 confirme la couverture complète.</t>
        </is>
      </c>
      <c r="C55" s="14" t="n"/>
      <c r="D55" s="14" t="n"/>
      <c r="E55" s="14" t="n"/>
    </row>
    <row r="56" ht="52" customHeight="1">
      <c r="A56" s="34" t="inlineStr">
        <is>
          <t>Contrôle final</t>
        </is>
      </c>
      <c r="B56" s="5" t="inlineStr">
        <is>
          <t>Rapprocher manuellement chaque paiement avec sa pièce interne, vérifier les statuts Réglé ou Partiel, puis confirmer que le total prévu reste cohérent avec le budget décidé.</t>
        </is>
      </c>
      <c r="C56" s="5" t="n"/>
      <c r="D56" s="5" t="n"/>
      <c r="E56" s="5" t="n"/>
    </row>
    <row r="57" ht="52" customHeight="1">
      <c r="A57" s="35" t="inlineStr">
        <is>
          <t>Limites</t>
        </is>
      </c>
      <c r="B57" s="14" t="inlineStr">
        <is>
          <t>Le fichier est une aide interne fictive. Il ne promet ni conformité, ni conseil juridique, ni synchronisation, ni billetterie, ni CRM.</t>
        </is>
      </c>
      <c r="C57" s="14" t="n"/>
      <c r="D57" s="14" t="n"/>
      <c r="E57" s="14" t="n"/>
    </row>
  </sheetData>
  <mergeCells count="1">
    <mergeCell ref="A1:E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2026-09-08T11:45:05Z</dcterms:created>
  <dcterms:modified xmlns:dcterms="http://purl.org/dc/terms/" xmlns:xsi="http://www.w3.org/2001/XMLSchema-instance" xsi:type="dcterms:W3CDTF">2026-09-08T11:45:06+00:00Z</dcterms:modified>
</cp:coreProperties>
</file>