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Conducteur" sheetId="2" state="visible" r:id="rId2"/>
    <sheet xmlns:r="http://schemas.openxmlformats.org/officeDocument/2006/relationships" name="Paramètre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dd/mm/yyyy hh:mm"/>
  </numFmts>
  <fonts count="6">
    <font>
      <name val="Calibri"/>
      <family val="2"/>
      <color theme="1"/>
      <sz val="11"/>
      <scheme val="minor"/>
    </font>
    <font>
      <name val="Aptos Display"/>
      <b val="1"/>
      <color rgb="FFFFFFFF"/>
      <sz val="18"/>
    </font>
    <font>
      <name val="Aptos"/>
      <b val="1"/>
      <color rgb="FFFFFFFF"/>
      <sz val="10"/>
    </font>
    <font>
      <name val="Aptos"/>
      <color rgb="FF2D2433"/>
      <sz val="10"/>
    </font>
    <font>
      <name val="Aptos"/>
      <b val="1"/>
      <color rgb="FF2D2433"/>
      <sz val="10"/>
    </font>
    <font>
      <name val="Aptos"/>
      <i val="1"/>
      <color rgb="FF6F6574"/>
      <sz val="9"/>
    </font>
  </fonts>
  <fills count="7">
    <fill>
      <patternFill/>
    </fill>
    <fill>
      <patternFill patternType="gray125"/>
    </fill>
    <fill>
      <patternFill patternType="solid">
        <fgColor rgb="FF352646"/>
      </patternFill>
    </fill>
    <fill>
      <patternFill patternType="solid">
        <fgColor rgb="FFFFF0AE"/>
      </patternFill>
    </fill>
    <fill>
      <patternFill patternType="solid">
        <fgColor rgb="FFDF5149"/>
      </patternFill>
    </fill>
    <fill>
      <patternFill patternType="solid">
        <fgColor rgb="FFFFF5ED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DFD3DF"/>
      </left>
      <right style="thin">
        <color rgb="FFDFD3DF"/>
      </right>
      <top style="thin">
        <color rgb="FFDFD3DF"/>
      </top>
      <bottom style="thin">
        <color rgb="FFDFD3DF"/>
      </bottom>
    </border>
    <border>
      <left/>
      <right/>
      <top style="thin">
        <color rgb="FFDFD3DF"/>
      </top>
      <bottom/>
      <diagonal/>
    </border>
    <border>
      <left/>
      <right style="thin">
        <color rgb="FFDFD3DF"/>
      </right>
      <top style="thin">
        <color rgb="FFDFD3DF"/>
      </top>
      <bottom/>
      <diagonal/>
    </border>
    <border>
      <left/>
      <right/>
      <top style="thin">
        <color rgb="FFDFD3DF"/>
      </top>
      <bottom style="thin">
        <color rgb="FFDFD3DF"/>
      </bottom>
      <diagonal/>
    </border>
    <border>
      <left/>
      <right style="thin">
        <color rgb="FFDFD3DF"/>
      </right>
      <top style="thin">
        <color rgb="FFDFD3DF"/>
      </top>
      <bottom style="thin">
        <color rgb="FFDFD3DF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9" fontId="4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6" fontId="3" fillId="3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left" vertical="center" wrapText="1"/>
    </xf>
    <xf numFmtId="166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b val="1"/>
        <color rgb="FFFFFFFF"/>
        <sz val="10"/>
      </font>
      <fill>
        <patternFill patternType="solid">
          <fgColor rgb="FFDF5149"/>
        </patternFill>
      </fill>
    </dxf>
    <dxf>
      <font>
        <name val="Aptos"/>
        <b val="1"/>
        <color rgb="FF2D2433"/>
        <sz val="10"/>
      </font>
      <fill>
        <patternFill patternType="solid">
          <fgColor rgb="FFF4A261"/>
        </patternFill>
      </fill>
    </dxf>
    <dxf>
      <font>
        <name val="Aptos"/>
        <b val="1"/>
        <color rgb="FFFFFFFF"/>
        <sz val="10"/>
      </font>
      <fill>
        <patternFill patternType="solid">
          <fgColor rgb="FF397A62"/>
        </patternFill>
      </fill>
    </dxf>
    <dxf>
      <font>
        <name val="Aptos"/>
        <b val="1"/>
        <color rgb="FF2D2433"/>
        <sz val="10"/>
      </font>
      <fill>
        <patternFill patternType="solid">
          <fgColor rgb="FFB7B7B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Conducteur" displayName="tblConducteur" ref="A5:Q105" headerRowCount="1">
  <autoFilter ref="A5:Q105"/>
  <tableColumns count="17">
    <tableColumn id="1" name="ID"/>
    <tableColumn id="2" name="Séquence"/>
    <tableColumn id="3" name="Début prévu"/>
    <tableColumn id="4" name="Fin prévue"/>
    <tableColumn id="5" name="Durée prévue (min)"/>
    <tableColumn id="6" name="Zone"/>
    <tableColumn id="7" name="Rôle responsable"/>
    <tableColumn id="8" name="Consigne"/>
    <tableColumn id="9" name="ID dépendance"/>
    <tableColumn id="10" name="Statut"/>
    <tableColumn id="11" name="Priorité"/>
    <tableColumn id="12" name="Début réel"/>
    <tableColumn id="13" name="Fin réelle"/>
    <tableColumn id="14" name="Écart début (min)"/>
    <tableColumn id="15" name="État dépendance"/>
    <tableColumn id="16" name="Alerte"/>
    <tableColumn id="17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352646"/>
    <outlinePr summaryBelow="1" summaryRight="1"/>
    <pageSetUpPr fitToPage="1"/>
  </sheetPr>
  <dimension ref="A1:H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4" customWidth="1" min="3" max="3"/>
    <col width="29" customWidth="1" min="4" max="4"/>
    <col width="15" customWidth="1" min="5" max="5"/>
    <col width="4" customWidth="1" min="6" max="6"/>
    <col width="17" customWidth="1" min="7" max="7"/>
    <col width="14" customWidth="1" min="8" max="8"/>
  </cols>
  <sheetData>
    <row r="1" ht="32" customHeight="1">
      <c r="A1" s="1" t="inlineStr">
        <is>
          <t>Synthèse opérationnelle du conducteur</t>
        </is>
      </c>
      <c r="B1" s="30" t="n"/>
      <c r="C1" s="30" t="n"/>
      <c r="D1" s="30" t="n"/>
      <c r="E1" s="30" t="n"/>
      <c r="F1" s="30" t="n"/>
      <c r="G1" s="30" t="n"/>
      <c r="H1" s="31" t="n"/>
    </row>
    <row r="2"/>
    <row r="3" ht="25" customHeight="1">
      <c r="A3" s="2" t="inlineStr">
        <is>
          <t>Événement</t>
        </is>
      </c>
      <c r="B3" s="3">
        <f>'Paramètres'!$B$2</f>
        <v/>
      </c>
      <c r="D3" s="2" t="inlineStr">
        <is>
          <t>Total des séquences</t>
        </is>
      </c>
      <c r="E3" s="4">
        <f>Conducteur!B1</f>
        <v/>
      </c>
      <c r="G3" s="2" t="inlineStr">
        <is>
          <t>Alertes</t>
        </is>
      </c>
      <c r="H3" s="4">
        <f>Conducteur!H1</f>
        <v/>
      </c>
    </row>
    <row r="4" ht="25" customHeight="1">
      <c r="A4" s="2" t="inlineStr">
        <is>
          <t>Date de référence</t>
        </is>
      </c>
      <c r="B4" s="32">
        <f>'Paramètres'!$B$3</f>
        <v/>
      </c>
      <c r="D4" s="2" t="inlineStr">
        <is>
          <t>Séquences terminées</t>
        </is>
      </c>
      <c r="E4" s="4">
        <f>Conducteur!D1</f>
        <v/>
      </c>
    </row>
    <row r="5" ht="25" customHeight="1">
      <c r="A5" s="2" t="inlineStr">
        <is>
          <t>Heure de référence</t>
        </is>
      </c>
      <c r="B5" s="33">
        <f>IF('Paramètres'!$B$4="",0,'Paramètres'!$B$4)</f>
        <v/>
      </c>
      <c r="D5" s="2" t="inlineStr">
        <is>
          <t>Avancement</t>
        </is>
      </c>
      <c r="E5" s="7">
        <f>Conducteur!F1</f>
        <v/>
      </c>
    </row>
    <row r="6" ht="25" customHeight="1"/>
    <row r="7" ht="25" customHeight="1"/>
    <row r="8" ht="25" customHeight="1">
      <c r="A8" s="8" t="inlineStr">
        <is>
          <t>Statut</t>
        </is>
      </c>
      <c r="B8" s="8" t="inlineStr">
        <is>
          <t>Nombre</t>
        </is>
      </c>
      <c r="D8" s="8" t="inlineStr">
        <is>
          <t>Contrôle opérationnel</t>
        </is>
      </c>
      <c r="E8" s="8" t="inlineStr">
        <is>
          <t>Nombre</t>
        </is>
      </c>
    </row>
    <row r="9" ht="25" customHeight="1">
      <c r="A9" s="9">
        <f>'Paramètres'!D3</f>
        <v/>
      </c>
      <c r="B9" s="10">
        <f>COUNTIF(Conducteur!$J$6:$J$105,A9)</f>
        <v/>
      </c>
      <c r="D9" s="9" t="inlineStr">
        <is>
          <t>Priorités critiques actives</t>
        </is>
      </c>
      <c r="E9" s="10">
        <f>COUNTIFS(Conducteur!$A$6:$A$105,"&lt;&gt;",Conducteur!$K$6:$K$105,"Critique",Conducteur!$J$6:$J$105,"&lt;&gt;Terminé",Conducteur!$J$6:$J$105,"&lt;&gt;Annulé")</f>
        <v/>
      </c>
    </row>
    <row r="10" ht="25" customHeight="1">
      <c r="A10" s="11">
        <f>'Paramètres'!D4</f>
        <v/>
      </c>
      <c r="B10" s="12">
        <f>COUNTIF(Conducteur!$J$6:$J$105,A10)</f>
        <v/>
      </c>
      <c r="D10" s="11" t="inlineStr">
        <is>
          <t>Séquences en cours</t>
        </is>
      </c>
      <c r="E10" s="12">
        <f>COUNTIF(Conducteur!$J$6:$J$105,"En cours")</f>
        <v/>
      </c>
    </row>
    <row r="11" ht="25" customHeight="1">
      <c r="A11" s="9">
        <f>'Paramètres'!D5</f>
        <v/>
      </c>
      <c r="B11" s="10">
        <f>COUNTIF(Conducteur!$J$6:$J$105,A11)</f>
        <v/>
      </c>
      <c r="D11" s="9" t="inlineStr">
        <is>
          <t>Lignes avec ID dupliqué</t>
        </is>
      </c>
      <c r="E11" s="10">
        <f>SUMPRODUCT((Conducteur!$A$6:$A$105&lt;&gt;"")*(COUNTIF(Conducteur!$A$6:$A$105,Conducteur!$A$6:$A$105)&gt;1))</f>
        <v/>
      </c>
    </row>
    <row r="12" ht="25" customHeight="1">
      <c r="A12" s="11">
        <f>'Paramètres'!D6</f>
        <v/>
      </c>
      <c r="B12" s="12">
        <f>COUNTIF(Conducteur!$J$6:$J$105,A12)</f>
        <v/>
      </c>
      <c r="D12" s="11" t="inlineStr">
        <is>
          <t>Dépendances inconnues</t>
        </is>
      </c>
      <c r="E12" s="12">
        <f>COUNTIF(Conducteur!$P$6:$P$105,"*Dépendance inconnue*")</f>
        <v/>
      </c>
    </row>
    <row r="13" ht="25" customHeight="1">
      <c r="A13" s="9">
        <f>'Paramètres'!D7</f>
        <v/>
      </c>
      <c r="B13" s="10">
        <f>COUNTIF(Conducteur!$J$6:$J$105,A13)</f>
        <v/>
      </c>
      <c r="D13" s="9" t="inlineStr">
        <is>
          <t>Chevauchements signalés</t>
        </is>
      </c>
      <c r="E13" s="10">
        <f>COUNTIF(Conducteur!$P$6:$P$105,"*Chevauchement de zone*")</f>
        <v/>
      </c>
    </row>
    <row r="14" ht="25" customHeight="1">
      <c r="A14" s="11" t="n"/>
      <c r="B14" s="12" t="n"/>
      <c r="D14" s="11" t="inlineStr">
        <is>
          <t>Horaires invalides</t>
        </is>
      </c>
      <c r="E14" s="12">
        <f>COUNTIF(Conducteur!$P$6:$P$105,"*Horaires invalides*")</f>
        <v/>
      </c>
    </row>
    <row r="15"/>
    <row r="16"/>
    <row r="17" ht="32" customHeight="1">
      <c r="A17" s="13" t="inlineStr">
        <is>
          <t>Priorité de lecture</t>
        </is>
      </c>
      <c r="B17" s="14" t="inlineStr">
        <is>
          <t>Consultez d’abord les alertes, puis les séquences critiques encore actives.</t>
        </is>
      </c>
    </row>
    <row r="18" ht="32" customHeight="1">
      <c r="A18" s="13" t="inlineStr">
        <is>
          <t>Mise à jour</t>
        </is>
      </c>
      <c r="B18" s="14" t="inlineStr">
        <is>
          <t>Renseignez manuellement les horaires réels et les statuts dans la feuille Conducteur.</t>
        </is>
      </c>
    </row>
    <row r="19" ht="32" customHeight="1">
      <c r="A19" s="13" t="inlineStr">
        <is>
          <t>Portée</t>
        </is>
      </c>
      <c r="B19" s="14" t="inlineStr">
        <is>
          <t>Ce fichier est un support opérationnel fictif, distinct d’un budget, d’une billetterie ou d’un CRM.</t>
        </is>
      </c>
    </row>
  </sheetData>
  <mergeCells count="1">
    <mergeCell ref="A1:H1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FF352646"/>
    <outlinePr summaryBelow="1" summaryRight="1"/>
    <pageSetUpPr fitToPage="1"/>
  </sheetPr>
  <dimension ref="A1:Q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0" customWidth="1" min="3" max="3"/>
    <col width="20" customWidth="1" min="4" max="4"/>
    <col width="18" customWidth="1" min="5" max="5"/>
    <col width="20" customWidth="1" min="6" max="6"/>
    <col width="22" customWidth="1" min="7" max="7"/>
    <col width="44" customWidth="1" min="8" max="8"/>
    <col width="17" customWidth="1" min="9" max="9"/>
    <col width="14" customWidth="1" min="10" max="10"/>
    <col width="13" customWidth="1" min="11" max="11"/>
    <col width="20" customWidth="1" min="12" max="12"/>
    <col width="20" customWidth="1" min="13" max="13"/>
    <col width="18" customWidth="1" min="14" max="14"/>
    <col width="23" customWidth="1" min="15" max="15"/>
    <col width="34" customWidth="1" min="16" max="16"/>
    <col width="30" customWidth="1" min="17" max="17"/>
  </cols>
  <sheetData>
    <row r="1" ht="25" customHeight="1">
      <c r="A1" s="15" t="inlineStr">
        <is>
          <t>Total</t>
        </is>
      </c>
      <c r="B1" s="16">
        <f>COUNTIF(A6:A105,"&lt;&gt;")</f>
        <v/>
      </c>
      <c r="C1" s="15" t="inlineStr">
        <is>
          <t>Terminées</t>
        </is>
      </c>
      <c r="D1" s="16">
        <f>COUNTIF(J6:J105,"Terminé")</f>
        <v/>
      </c>
      <c r="E1" s="15" t="inlineStr">
        <is>
          <t>Avancement</t>
        </is>
      </c>
      <c r="F1" s="17">
        <f>IFERROR(D1/B1,0)</f>
        <v/>
      </c>
      <c r="G1" s="15" t="inlineStr">
        <is>
          <t>Alertes</t>
        </is>
      </c>
      <c r="H1" s="16">
        <f>COUNTIF(P6:P105,"?*")</f>
        <v/>
      </c>
    </row>
    <row r="2" ht="27" customHeight="1">
      <c r="A2" s="2" t="inlineStr">
        <is>
          <t>Événement</t>
        </is>
      </c>
      <c r="B2" s="9">
        <f>'Paramètres'!$B$2</f>
        <v/>
      </c>
      <c r="D2" s="2" t="inlineStr">
        <is>
          <t>Référence manuelle</t>
        </is>
      </c>
      <c r="E2" s="34">
        <f>'Paramètres'!$B$3+'Paramètres'!$B$4</f>
        <v/>
      </c>
      <c r="G2" s="2" t="inlineStr">
        <is>
          <t>Mode</t>
        </is>
      </c>
      <c r="H2" s="9" t="inlineStr">
        <is>
          <t>Saisie manuelle, sans temps réel</t>
        </is>
      </c>
    </row>
    <row r="3" ht="25" customHeight="1">
      <c r="A3" s="2" t="inlineStr">
        <is>
          <t>Règle</t>
        </is>
      </c>
      <c r="B3" s="9" t="inlineStr">
        <is>
          <t>Une ligne sans ID est ignorée</t>
        </is>
      </c>
      <c r="D3" s="2" t="inlineStr">
        <is>
          <t>Heure vide</t>
        </is>
      </c>
      <c r="E3" s="9" t="inlineStr">
        <is>
          <t>00:00</t>
        </is>
      </c>
      <c r="G3" s="2" t="inlineStr">
        <is>
          <t>Actualisation</t>
        </is>
      </c>
      <c r="H3" s="9" t="inlineStr">
        <is>
          <t>Constat manuel des écarts</t>
        </is>
      </c>
    </row>
    <row r="4" ht="25" customHeight="1">
      <c r="A4" s="2" t="inlineStr">
        <is>
          <t>Saisie</t>
        </is>
      </c>
      <c r="B4" s="9" t="inlineStr">
        <is>
          <t>Jaune = cellule modifiable</t>
        </is>
      </c>
      <c r="D4" s="2" t="inlineStr">
        <is>
          <t>Calcul</t>
        </is>
      </c>
      <c r="E4" s="9" t="inlineStr">
        <is>
          <t>Crème ou blanc = formule</t>
        </is>
      </c>
      <c r="G4" s="2" t="inlineStr">
        <is>
          <t>Décision</t>
        </is>
      </c>
      <c r="H4" s="9" t="inlineStr">
        <is>
          <t>Traiter d’abord les alertes</t>
        </is>
      </c>
    </row>
    <row r="5" ht="38" customHeight="1">
      <c r="A5" s="19" t="inlineStr">
        <is>
          <t>ID</t>
        </is>
      </c>
      <c r="B5" s="19" t="inlineStr">
        <is>
          <t>Séquence</t>
        </is>
      </c>
      <c r="C5" s="19" t="inlineStr">
        <is>
          <t>Début prévu</t>
        </is>
      </c>
      <c r="D5" s="19" t="inlineStr">
        <is>
          <t>Fin prévue</t>
        </is>
      </c>
      <c r="E5" s="19" t="inlineStr">
        <is>
          <t>Durée prévue (min)</t>
        </is>
      </c>
      <c r="F5" s="19" t="inlineStr">
        <is>
          <t>Zone</t>
        </is>
      </c>
      <c r="G5" s="19" t="inlineStr">
        <is>
          <t>Rôle responsable</t>
        </is>
      </c>
      <c r="H5" s="19" t="inlineStr">
        <is>
          <t>Consigne</t>
        </is>
      </c>
      <c r="I5" s="19" t="inlineStr">
        <is>
          <t>ID dépendance</t>
        </is>
      </c>
      <c r="J5" s="19" t="inlineStr">
        <is>
          <t>Statut</t>
        </is>
      </c>
      <c r="K5" s="19" t="inlineStr">
        <is>
          <t>Priorité</t>
        </is>
      </c>
      <c r="L5" s="19" t="inlineStr">
        <is>
          <t>Début réel</t>
        </is>
      </c>
      <c r="M5" s="19" t="inlineStr">
        <is>
          <t>Fin réelle</t>
        </is>
      </c>
      <c r="N5" s="19" t="inlineStr">
        <is>
          <t>Écart début (min)</t>
        </is>
      </c>
      <c r="O5" s="19" t="inlineStr">
        <is>
          <t>État dépendance</t>
        </is>
      </c>
      <c r="P5" s="19" t="inlineStr">
        <is>
          <t>Alerte</t>
        </is>
      </c>
      <c r="Q5" s="19" t="inlineStr">
        <is>
          <t>Notes</t>
        </is>
      </c>
    </row>
    <row r="6" ht="30" customHeight="1">
      <c r="A6" s="20" t="inlineStr">
        <is>
          <t>EVT-001</t>
        </is>
      </c>
      <c r="B6" s="21" t="inlineStr">
        <is>
          <t>Ouverture régie</t>
        </is>
      </c>
      <c r="C6" s="35" t="n">
        <v>46310.33333333334</v>
      </c>
      <c r="D6" s="35" t="n">
        <v>46310.34375</v>
      </c>
      <c r="E6" s="23">
        <f>IF(A6="","",IF(OR(C6="",D6=""),"",IFERROR((D6-C6)*1440,"")))</f>
        <v/>
      </c>
      <c r="F6" s="20" t="inlineStr">
        <is>
          <t>Régie</t>
        </is>
      </c>
      <c r="G6" s="20" t="inlineStr">
        <is>
          <t>Régie</t>
        </is>
      </c>
      <c r="H6" s="21" t="inlineStr">
        <is>
          <t>Activer le poste fictif et confirmer les canaux internes.</t>
        </is>
      </c>
      <c r="I6" s="20" t="inlineStr"/>
      <c r="J6" s="20" t="inlineStr">
        <is>
          <t>Terminé</t>
        </is>
      </c>
      <c r="K6" s="20" t="inlineStr">
        <is>
          <t>Critique</t>
        </is>
      </c>
      <c r="L6" s="35" t="n">
        <v>46310.33402777778</v>
      </c>
      <c r="M6" s="35" t="n">
        <v>46310.34305555555</v>
      </c>
      <c r="N6" s="23">
        <f>IF(A6="","",IF(OR(C6="",L6=""),"",IFERROR((L6-C6)*1440,"")))</f>
        <v/>
      </c>
      <c r="O6" s="24">
        <f>IF(A6="","",IF(I6="","",IFERROR(_xlfn.XLOOKUP(I6,$A$6:$A$105,$J$6:$J$105),"ID introuvable")))</f>
        <v/>
      </c>
      <c r="P6" s="9">
        <f>IF(A6="","",_xlfn.TEXTJOIN(" | ",TRUE,IF(D6&lt;=C6,"Horaires invalides",""),IF(AND(C6&lt;'Paramètres'!$B$3+'Paramètres'!$B$4,J6&lt;&gt;"Terminé",J6&lt;&gt;"Annulé"),"En retard",""),IF(O6="ID introuvable","Dépendance inconnue",""),IF(AND(O6&lt;&gt;"",O6&lt;&gt;"Terminé",J6="En cours"),"Dépendance non terminée",""),IF(COUNTIFS($F$6:$F$105,F6,$C$6:$C$105,"&lt;"&amp;D6,$D$6:$D$105,"&gt;"&amp;C6)&gt;1,"Chevauchement de zone","")))</f>
        <v/>
      </c>
      <c r="Q6" s="21" t="inlineStr">
        <is>
          <t>Exemple fictif remplaçable.</t>
        </is>
      </c>
    </row>
    <row r="7" ht="30" customHeight="1">
      <c r="A7" s="20" t="inlineStr">
        <is>
          <t>EVT-002</t>
        </is>
      </c>
      <c r="B7" s="21" t="inlineStr">
        <is>
          <t>Contrôle salle</t>
        </is>
      </c>
      <c r="C7" s="35" t="n">
        <v>46310.34375</v>
      </c>
      <c r="D7" s="35" t="n">
        <v>46310.35416666666</v>
      </c>
      <c r="E7" s="25">
        <f>IF(A7="","",IF(OR(C7="",D7=""),"",IFERROR((D7-C7)*1440,"")))</f>
        <v/>
      </c>
      <c r="F7" s="20" t="inlineStr">
        <is>
          <t>Salle principale</t>
        </is>
      </c>
      <c r="G7" s="20" t="inlineStr">
        <is>
          <t>Logistique</t>
        </is>
      </c>
      <c r="H7" s="21" t="inlineStr">
        <is>
          <t>Vérifier la disposition fictive et libérer les circulations.</t>
        </is>
      </c>
      <c r="I7" s="20" t="inlineStr">
        <is>
          <t>EVT-001</t>
        </is>
      </c>
      <c r="J7" s="20" t="inlineStr">
        <is>
          <t>Terminé</t>
        </is>
      </c>
      <c r="K7" s="20" t="inlineStr">
        <is>
          <t>Haute</t>
        </is>
      </c>
      <c r="L7" s="35" t="n">
        <v>46310.34444444445</v>
      </c>
      <c r="M7" s="35" t="n">
        <v>46310.35347222222</v>
      </c>
      <c r="N7" s="25">
        <f>IF(A7="","",IF(OR(C7="",L7=""),"",IFERROR((L7-C7)*1440,"")))</f>
        <v/>
      </c>
      <c r="O7" s="26">
        <f>IF(A7="","",IF(I7="","",IFERROR(_xlfn.XLOOKUP(I7,$A$6:$A$105,$J$6:$J$105),"ID introuvable")))</f>
        <v/>
      </c>
      <c r="P7" s="11">
        <f>IF(A7="","",_xlfn.TEXTJOIN(" | ",TRUE,IF(D7&lt;=C7,"Horaires invalides",""),IF(AND(C7&lt;'Paramètres'!$B$3+'Paramètres'!$B$4,J7&lt;&gt;"Terminé",J7&lt;&gt;"Annulé"),"En retard",""),IF(O7="ID introuvable","Dépendance inconnue",""),IF(AND(O7&lt;&gt;"",O7&lt;&gt;"Terminé",J7="En cours"),"Dépendance non terminée",""),IF(COUNTIFS($F$6:$F$105,F7,$C$6:$C$105,"&lt;"&amp;D7,$D$6:$D$105,"&gt;"&amp;C7)&gt;1,"Chevauchement de zone","")))</f>
        <v/>
      </c>
      <c r="Q7" s="21" t="inlineStr">
        <is>
          <t>Exemple fictif remplaçable.</t>
        </is>
      </c>
    </row>
    <row r="8" ht="30" customHeight="1">
      <c r="A8" s="20" t="inlineStr">
        <is>
          <t>EVT-003</t>
        </is>
      </c>
      <c r="B8" s="21" t="inlineStr">
        <is>
          <t>Mise en place accueil</t>
        </is>
      </c>
      <c r="C8" s="35" t="n">
        <v>46310.35416666666</v>
      </c>
      <c r="D8" s="35" t="n">
        <v>46310.375</v>
      </c>
      <c r="E8" s="23">
        <f>IF(A8="","",IF(OR(C8="",D8=""),"",IFERROR((D8-C8)*1440,"")))</f>
        <v/>
      </c>
      <c r="F8" s="20" t="inlineStr">
        <is>
          <t>Accueil</t>
        </is>
      </c>
      <c r="G8" s="20" t="inlineStr">
        <is>
          <t>Accueil</t>
        </is>
      </c>
      <c r="H8" s="21" t="inlineStr">
        <is>
          <t>Installer les repères fictifs et relire la consigne d’orientation.</t>
        </is>
      </c>
      <c r="I8" s="20" t="inlineStr">
        <is>
          <t>EVT-001</t>
        </is>
      </c>
      <c r="J8" s="20" t="inlineStr">
        <is>
          <t>Terminé</t>
        </is>
      </c>
      <c r="K8" s="20" t="inlineStr">
        <is>
          <t>Haute</t>
        </is>
      </c>
      <c r="L8" s="35" t="n">
        <v>46310.35277777778</v>
      </c>
      <c r="M8" s="35" t="n">
        <v>46310.37291666667</v>
      </c>
      <c r="N8" s="23">
        <f>IF(A8="","",IF(OR(C8="",L8=""),"",IFERROR((L8-C8)*1440,"")))</f>
        <v/>
      </c>
      <c r="O8" s="24">
        <f>IF(A8="","",IF(I8="","",IFERROR(_xlfn.XLOOKUP(I8,$A$6:$A$105,$J$6:$J$105),"ID introuvable")))</f>
        <v/>
      </c>
      <c r="P8" s="9">
        <f>IF(A8="","",_xlfn.TEXTJOIN(" | ",TRUE,IF(D8&lt;=C8,"Horaires invalides",""),IF(AND(C8&lt;'Paramètres'!$B$3+'Paramètres'!$B$4,J8&lt;&gt;"Terminé",J8&lt;&gt;"Annulé"),"En retard",""),IF(O8="ID introuvable","Dépendance inconnue",""),IF(AND(O8&lt;&gt;"",O8&lt;&gt;"Terminé",J8="En cours"),"Dépendance non terminée",""),IF(COUNTIFS($F$6:$F$105,F8,$C$6:$C$105,"&lt;"&amp;D8,$D$6:$D$105,"&gt;"&amp;C8)&gt;1,"Chevauchement de zone","")))</f>
        <v/>
      </c>
      <c r="Q8" s="21" t="inlineStr">
        <is>
          <t>Exemple fictif remplaçable.</t>
        </is>
      </c>
    </row>
    <row r="9" ht="30" customHeight="1">
      <c r="A9" s="20" t="inlineStr">
        <is>
          <t>EVT-004</t>
        </is>
      </c>
      <c r="B9" s="21" t="inlineStr">
        <is>
          <t>Ouverture accueil</t>
        </is>
      </c>
      <c r="C9" s="35" t="n">
        <v>46310.375</v>
      </c>
      <c r="D9" s="35" t="n">
        <v>46310.39583333334</v>
      </c>
      <c r="E9" s="25">
        <f>IF(A9="","",IF(OR(C9="",D9=""),"",IFERROR((D9-C9)*1440,"")))</f>
        <v/>
      </c>
      <c r="F9" s="20" t="inlineStr">
        <is>
          <t>Accueil</t>
        </is>
      </c>
      <c r="G9" s="20" t="inlineStr">
        <is>
          <t>Accueil</t>
        </is>
      </c>
      <c r="H9" s="21" t="inlineStr">
        <is>
          <t>Ouvrir le point d’accueil fictif et orienter vers la salle.</t>
        </is>
      </c>
      <c r="I9" s="20" t="inlineStr">
        <is>
          <t>EVT-003</t>
        </is>
      </c>
      <c r="J9" s="20" t="inlineStr">
        <is>
          <t>En cours</t>
        </is>
      </c>
      <c r="K9" s="20" t="inlineStr">
        <is>
          <t>Haute</t>
        </is>
      </c>
      <c r="L9" s="35" t="n">
        <v>46310.37638888889</v>
      </c>
      <c r="M9" s="35" t="n"/>
      <c r="N9" s="25">
        <f>IF(A9="","",IF(OR(C9="",L9=""),"",IFERROR((L9-C9)*1440,"")))</f>
        <v/>
      </c>
      <c r="O9" s="26">
        <f>IF(A9="","",IF(I9="","",IFERROR(_xlfn.XLOOKUP(I9,$A$6:$A$105,$J$6:$J$105),"ID introuvable")))</f>
        <v/>
      </c>
      <c r="P9" s="11">
        <f>IF(A9="","",_xlfn.TEXTJOIN(" | ",TRUE,IF(D9&lt;=C9,"Horaires invalides",""),IF(AND(C9&lt;'Paramètres'!$B$3+'Paramètres'!$B$4,J9&lt;&gt;"Terminé",J9&lt;&gt;"Annulé"),"En retard",""),IF(O9="ID introuvable","Dépendance inconnue",""),IF(AND(O9&lt;&gt;"",O9&lt;&gt;"Terminé",J9="En cours"),"Dépendance non terminée",""),IF(COUNTIFS($F$6:$F$105,F9,$C$6:$C$105,"&lt;"&amp;D9,$D$6:$D$105,"&gt;"&amp;C9)&gt;1,"Chevauchement de zone","")))</f>
        <v/>
      </c>
      <c r="Q9" s="21" t="inlineStr">
        <is>
          <t>Exemple fictif remplaçable.</t>
        </is>
      </c>
    </row>
    <row r="10" ht="30" customHeight="1">
      <c r="A10" s="20" t="inlineStr">
        <is>
          <t>EVT-005</t>
        </is>
      </c>
      <c r="B10" s="21" t="inlineStr">
        <is>
          <t>Introduction</t>
        </is>
      </c>
      <c r="C10" s="35" t="n">
        <v>46310.39583333334</v>
      </c>
      <c r="D10" s="35" t="n">
        <v>46310.40277777778</v>
      </c>
      <c r="E10" s="23">
        <f>IF(A10="","",IF(OR(C10="",D10=""),"",IFERROR((D10-C10)*1440,"")))</f>
        <v/>
      </c>
      <c r="F10" s="20" t="inlineStr">
        <is>
          <t>Salle principale</t>
        </is>
      </c>
      <c r="G10" s="20" t="inlineStr">
        <is>
          <t>Animation</t>
        </is>
      </c>
      <c r="H10" s="21" t="inlineStr">
        <is>
          <t>Lancer l’introduction fictive après confirmation de la régie.</t>
        </is>
      </c>
      <c r="I10" s="20" t="inlineStr">
        <is>
          <t>EVT-002</t>
        </is>
      </c>
      <c r="J10" s="20" t="inlineStr">
        <is>
          <t>Prêt</t>
        </is>
      </c>
      <c r="K10" s="20" t="inlineStr">
        <is>
          <t>Critique</t>
        </is>
      </c>
      <c r="L10" s="35" t="n"/>
      <c r="M10" s="35" t="n"/>
      <c r="N10" s="23">
        <f>IF(A10="","",IF(OR(C10="",L10=""),"",IFERROR((L10-C10)*1440,"")))</f>
        <v/>
      </c>
      <c r="O10" s="24">
        <f>IF(A10="","",IF(I10="","",IFERROR(_xlfn.XLOOKUP(I10,$A$6:$A$105,$J$6:$J$105),"ID introuvable")))</f>
        <v/>
      </c>
      <c r="P10" s="9">
        <f>IF(A10="","",_xlfn.TEXTJOIN(" | ",TRUE,IF(D10&lt;=C10,"Horaires invalides",""),IF(AND(C10&lt;'Paramètres'!$B$3+'Paramètres'!$B$4,J10&lt;&gt;"Terminé",J10&lt;&gt;"Annulé"),"En retard",""),IF(O10="ID introuvable","Dépendance inconnue",""),IF(AND(O10&lt;&gt;"",O10&lt;&gt;"Terminé",J10="En cours"),"Dépendance non terminée",""),IF(COUNTIFS($F$6:$F$105,F10,$C$6:$C$105,"&lt;"&amp;D10,$D$6:$D$105,"&gt;"&amp;C10)&gt;1,"Chevauchement de zone","")))</f>
        <v/>
      </c>
      <c r="Q10" s="21" t="inlineStr">
        <is>
          <t>Exemple fictif remplaçable.</t>
        </is>
      </c>
    </row>
    <row r="11" ht="30" customHeight="1">
      <c r="A11" s="20" t="inlineStr">
        <is>
          <t>EVT-006</t>
        </is>
      </c>
      <c r="B11" s="21" t="inlineStr">
        <is>
          <t>Séquence éditoriale A</t>
        </is>
      </c>
      <c r="C11" s="35" t="n">
        <v>46310.40277777778</v>
      </c>
      <c r="D11" s="35" t="n">
        <v>46310.43055555555</v>
      </c>
      <c r="E11" s="25">
        <f>IF(A11="","",IF(OR(C11="",D11=""),"",IFERROR((D11-C11)*1440,"")))</f>
        <v/>
      </c>
      <c r="F11" s="20" t="inlineStr">
        <is>
          <t>Salle principale</t>
        </is>
      </c>
      <c r="G11" s="20" t="inlineStr">
        <is>
          <t>Animation</t>
        </is>
      </c>
      <c r="H11" s="21" t="inlineStr">
        <is>
          <t>Conduire la séquence fictive A selon les repères annoncés.</t>
        </is>
      </c>
      <c r="I11" s="20" t="inlineStr">
        <is>
          <t>EVT-005</t>
        </is>
      </c>
      <c r="J11" s="20" t="inlineStr">
        <is>
          <t>À faire</t>
        </is>
      </c>
      <c r="K11" s="20" t="inlineStr">
        <is>
          <t>Normale</t>
        </is>
      </c>
      <c r="L11" s="35" t="n"/>
      <c r="M11" s="35" t="n"/>
      <c r="N11" s="25">
        <f>IF(A11="","",IF(OR(C11="",L11=""),"",IFERROR((L11-C11)*1440,"")))</f>
        <v/>
      </c>
      <c r="O11" s="26">
        <f>IF(A11="","",IF(I11="","",IFERROR(_xlfn.XLOOKUP(I11,$A$6:$A$105,$J$6:$J$105),"ID introuvable")))</f>
        <v/>
      </c>
      <c r="P11" s="11">
        <f>IF(A11="","",_xlfn.TEXTJOIN(" | ",TRUE,IF(D11&lt;=C11,"Horaires invalides",""),IF(AND(C11&lt;'Paramètres'!$B$3+'Paramètres'!$B$4,J11&lt;&gt;"Terminé",J11&lt;&gt;"Annulé"),"En retard",""),IF(O11="ID introuvable","Dépendance inconnue",""),IF(AND(O11&lt;&gt;"",O11&lt;&gt;"Terminé",J11="En cours"),"Dépendance non terminée",""),IF(COUNTIFS($F$6:$F$105,F11,$C$6:$C$105,"&lt;"&amp;D11,$D$6:$D$105,"&gt;"&amp;C11)&gt;1,"Chevauchement de zone","")))</f>
        <v/>
      </c>
      <c r="Q11" s="21" t="inlineStr">
        <is>
          <t>Exemple fictif remplaçable.</t>
        </is>
      </c>
    </row>
    <row r="12" ht="30" customHeight="1">
      <c r="A12" s="20" t="inlineStr">
        <is>
          <t>EVT-007</t>
        </is>
      </c>
      <c r="B12" s="21" t="inlineStr">
        <is>
          <t>Transition technique</t>
        </is>
      </c>
      <c r="C12" s="35" t="n">
        <v>46310.43055555555</v>
      </c>
      <c r="D12" s="35" t="n">
        <v>46310.4375</v>
      </c>
      <c r="E12" s="23">
        <f>IF(A12="","",IF(OR(C12="",D12=""),"",IFERROR((D12-C12)*1440,"")))</f>
        <v/>
      </c>
      <c r="F12" s="20" t="inlineStr">
        <is>
          <t>Régie</t>
        </is>
      </c>
      <c r="G12" s="20" t="inlineStr">
        <is>
          <t>Régie</t>
        </is>
      </c>
      <c r="H12" s="21" t="inlineStr">
        <is>
          <t>Appliquer la transition fictive et confirmer le signal de reprise.</t>
        </is>
      </c>
      <c r="I12" s="20" t="inlineStr">
        <is>
          <t>EVT-006</t>
        </is>
      </c>
      <c r="J12" s="20" t="inlineStr">
        <is>
          <t>À faire</t>
        </is>
      </c>
      <c r="K12" s="20" t="inlineStr">
        <is>
          <t>Haute</t>
        </is>
      </c>
      <c r="L12" s="35" t="n"/>
      <c r="M12" s="35" t="n"/>
      <c r="N12" s="23">
        <f>IF(A12="","",IF(OR(C12="",L12=""),"",IFERROR((L12-C12)*1440,"")))</f>
        <v/>
      </c>
      <c r="O12" s="24">
        <f>IF(A12="","",IF(I12="","",IFERROR(_xlfn.XLOOKUP(I12,$A$6:$A$105,$J$6:$J$105),"ID introuvable")))</f>
        <v/>
      </c>
      <c r="P12" s="9">
        <f>IF(A12="","",_xlfn.TEXTJOIN(" | ",TRUE,IF(D12&lt;=C12,"Horaires invalides",""),IF(AND(C12&lt;'Paramètres'!$B$3+'Paramètres'!$B$4,J12&lt;&gt;"Terminé",J12&lt;&gt;"Annulé"),"En retard",""),IF(O12="ID introuvable","Dépendance inconnue",""),IF(AND(O12&lt;&gt;"",O12&lt;&gt;"Terminé",J12="En cours"),"Dépendance non terminée",""),IF(COUNTIFS($F$6:$F$105,F12,$C$6:$C$105,"&lt;"&amp;D12,$D$6:$D$105,"&gt;"&amp;C12)&gt;1,"Chevauchement de zone","")))</f>
        <v/>
      </c>
      <c r="Q12" s="21" t="inlineStr">
        <is>
          <t>Exemple fictif remplaçable.</t>
        </is>
      </c>
    </row>
    <row r="13" ht="30" customHeight="1">
      <c r="A13" s="20" t="inlineStr">
        <is>
          <t>EVT-008</t>
        </is>
      </c>
      <c r="B13" s="21" t="inlineStr">
        <is>
          <t>Pause</t>
        </is>
      </c>
      <c r="C13" s="35" t="n">
        <v>46310.4375</v>
      </c>
      <c r="D13" s="35" t="n">
        <v>46310.45138888889</v>
      </c>
      <c r="E13" s="25">
        <f>IF(A13="","",IF(OR(C13="",D13=""),"",IFERROR((D13-C13)*1440,"")))</f>
        <v/>
      </c>
      <c r="F13" s="20" t="inlineStr">
        <is>
          <t>Espace pause</t>
        </is>
      </c>
      <c r="G13" s="20" t="inlineStr">
        <is>
          <t>Logistique</t>
        </is>
      </c>
      <c r="H13" s="21" t="inlineStr">
        <is>
          <t>Ouvrir l’espace de pause fictif et maintenir les accès dégagés.</t>
        </is>
      </c>
      <c r="I13" s="20" t="inlineStr">
        <is>
          <t>EVT-007</t>
        </is>
      </c>
      <c r="J13" s="20" t="inlineStr">
        <is>
          <t>Annulé</t>
        </is>
      </c>
      <c r="K13" s="20" t="inlineStr">
        <is>
          <t>Basse</t>
        </is>
      </c>
      <c r="L13" s="35" t="n"/>
      <c r="M13" s="35" t="n"/>
      <c r="N13" s="25">
        <f>IF(A13="","",IF(OR(C13="",L13=""),"",IFERROR((L13-C13)*1440,"")))</f>
        <v/>
      </c>
      <c r="O13" s="26">
        <f>IF(A13="","",IF(I13="","",IFERROR(_xlfn.XLOOKUP(I13,$A$6:$A$105,$J$6:$J$105),"ID introuvable")))</f>
        <v/>
      </c>
      <c r="P13" s="11">
        <f>IF(A13="","",_xlfn.TEXTJOIN(" | ",TRUE,IF(D13&lt;=C13,"Horaires invalides",""),IF(AND(C13&lt;'Paramètres'!$B$3+'Paramètres'!$B$4,J13&lt;&gt;"Terminé",J13&lt;&gt;"Annulé"),"En retard",""),IF(O13="ID introuvable","Dépendance inconnue",""),IF(AND(O13&lt;&gt;"",O13&lt;&gt;"Terminé",J13="En cours"),"Dépendance non terminée",""),IF(COUNTIFS($F$6:$F$105,F13,$C$6:$C$105,"&lt;"&amp;D13,$D$6:$D$105,"&gt;"&amp;C13)&gt;1,"Chevauchement de zone","")))</f>
        <v/>
      </c>
      <c r="Q13" s="21" t="inlineStr">
        <is>
          <t>Exemple fictif remplaçable.</t>
        </is>
      </c>
    </row>
    <row r="14" ht="30" customHeight="1">
      <c r="A14" s="20" t="inlineStr">
        <is>
          <t>EVT-009</t>
        </is>
      </c>
      <c r="B14" s="21" t="inlineStr">
        <is>
          <t>Séquence éditoriale B</t>
        </is>
      </c>
      <c r="C14" s="35" t="n">
        <v>46310.45138888889</v>
      </c>
      <c r="D14" s="35" t="n">
        <v>46310.47916666666</v>
      </c>
      <c r="E14" s="23">
        <f>IF(A14="","",IF(OR(C14="",D14=""),"",IFERROR((D14-C14)*1440,"")))</f>
        <v/>
      </c>
      <c r="F14" s="20" t="inlineStr">
        <is>
          <t>Salle principale</t>
        </is>
      </c>
      <c r="G14" s="20" t="inlineStr">
        <is>
          <t>Animation</t>
        </is>
      </c>
      <c r="H14" s="21" t="inlineStr">
        <is>
          <t>Conduire la séquence fictive B après le signal de reprise.</t>
        </is>
      </c>
      <c r="I14" s="20" t="inlineStr">
        <is>
          <t>EVT-008</t>
        </is>
      </c>
      <c r="J14" s="20" t="inlineStr">
        <is>
          <t>À faire</t>
        </is>
      </c>
      <c r="K14" s="20" t="inlineStr">
        <is>
          <t>Normale</t>
        </is>
      </c>
      <c r="L14" s="35" t="n"/>
      <c r="M14" s="35" t="n"/>
      <c r="N14" s="23">
        <f>IF(A14="","",IF(OR(C14="",L14=""),"",IFERROR((L14-C14)*1440,"")))</f>
        <v/>
      </c>
      <c r="O14" s="24">
        <f>IF(A14="","",IF(I14="","",IFERROR(_xlfn.XLOOKUP(I14,$A$6:$A$105,$J$6:$J$105),"ID introuvable")))</f>
        <v/>
      </c>
      <c r="P14" s="9">
        <f>IF(A14="","",_xlfn.TEXTJOIN(" | ",TRUE,IF(D14&lt;=C14,"Horaires invalides",""),IF(AND(C14&lt;'Paramètres'!$B$3+'Paramètres'!$B$4,J14&lt;&gt;"Terminé",J14&lt;&gt;"Annulé"),"En retard",""),IF(O14="ID introuvable","Dépendance inconnue",""),IF(AND(O14&lt;&gt;"",O14&lt;&gt;"Terminé",J14="En cours"),"Dépendance non terminée",""),IF(COUNTIFS($F$6:$F$105,F14,$C$6:$C$105,"&lt;"&amp;D14,$D$6:$D$105,"&gt;"&amp;C14)&gt;1,"Chevauchement de zone","")))</f>
        <v/>
      </c>
      <c r="Q14" s="21" t="inlineStr">
        <is>
          <t>Exemple fictif remplaçable.</t>
        </is>
      </c>
    </row>
    <row r="15" ht="30" customHeight="1">
      <c r="A15" s="20" t="inlineStr">
        <is>
          <t>EVT-010</t>
        </is>
      </c>
      <c r="B15" s="21" t="inlineStr">
        <is>
          <t>Clôture opérationnelle</t>
        </is>
      </c>
      <c r="C15" s="35" t="n">
        <v>46310.47916666666</v>
      </c>
      <c r="D15" s="35" t="n">
        <v>46310.48958333334</v>
      </c>
      <c r="E15" s="25">
        <f>IF(A15="","",IF(OR(C15="",D15=""),"",IFERROR((D15-C15)*1440,"")))</f>
        <v/>
      </c>
      <c r="F15" s="20" t="inlineStr">
        <is>
          <t>Salle principale</t>
        </is>
      </c>
      <c r="G15" s="20" t="inlineStr">
        <is>
          <t>Coordination</t>
        </is>
      </c>
      <c r="H15" s="21" t="inlineStr">
        <is>
          <t>Annoncer la clôture fictive et confirmer la fin de conduite.</t>
        </is>
      </c>
      <c r="I15" s="20" t="inlineStr">
        <is>
          <t>EVT-009</t>
        </is>
      </c>
      <c r="J15" s="20" t="inlineStr">
        <is>
          <t>À faire</t>
        </is>
      </c>
      <c r="K15" s="20" t="inlineStr">
        <is>
          <t>Haute</t>
        </is>
      </c>
      <c r="L15" s="35" t="n"/>
      <c r="M15" s="35" t="n"/>
      <c r="N15" s="25">
        <f>IF(A15="","",IF(OR(C15="",L15=""),"",IFERROR((L15-C15)*1440,"")))</f>
        <v/>
      </c>
      <c r="O15" s="26">
        <f>IF(A15="","",IF(I15="","",IFERROR(_xlfn.XLOOKUP(I15,$A$6:$A$105,$J$6:$J$105),"ID introuvable")))</f>
        <v/>
      </c>
      <c r="P15" s="11">
        <f>IF(A15="","",_xlfn.TEXTJOIN(" | ",TRUE,IF(D15&lt;=C15,"Horaires invalides",""),IF(AND(C15&lt;'Paramètres'!$B$3+'Paramètres'!$B$4,J15&lt;&gt;"Terminé",J15&lt;&gt;"Annulé"),"En retard",""),IF(O15="ID introuvable","Dépendance inconnue",""),IF(AND(O15&lt;&gt;"",O15&lt;&gt;"Terminé",J15="En cours"),"Dépendance non terminée",""),IF(COUNTIFS($F$6:$F$105,F15,$C$6:$C$105,"&lt;"&amp;D15,$D$6:$D$105,"&gt;"&amp;C15)&gt;1,"Chevauchement de zone","")))</f>
        <v/>
      </c>
      <c r="Q15" s="21" t="inlineStr">
        <is>
          <t>Exemple fictif remplaçable.</t>
        </is>
      </c>
    </row>
    <row r="16" ht="30" customHeight="1">
      <c r="A16" s="20" t="n"/>
      <c r="B16" s="21" t="n"/>
      <c r="C16" s="35" t="n"/>
      <c r="D16" s="35" t="n"/>
      <c r="E16" s="23">
        <f>IF(A16="","",IF(OR(C16="",D16=""),"",IFERROR((D16-C16)*1440,"")))</f>
        <v/>
      </c>
      <c r="F16" s="20" t="n"/>
      <c r="G16" s="20" t="n"/>
      <c r="H16" s="21" t="n"/>
      <c r="I16" s="20" t="n"/>
      <c r="J16" s="20" t="n"/>
      <c r="K16" s="20" t="n"/>
      <c r="L16" s="35" t="n"/>
      <c r="M16" s="35" t="n"/>
      <c r="N16" s="23">
        <f>IF(A16="","",IF(OR(C16="",L16=""),"",IFERROR((L16-C16)*1440,"")))</f>
        <v/>
      </c>
      <c r="O16" s="24">
        <f>IF(A16="","",IF(I16="","",IFERROR(_xlfn.XLOOKUP(I16,$A$6:$A$105,$J$6:$J$105),"ID introuvable")))</f>
        <v/>
      </c>
      <c r="P16" s="9">
        <f>IF(A16="","",_xlfn.TEXTJOIN(" | ",TRUE,IF(D16&lt;=C16,"Horaires invalides",""),IF(AND(C16&lt;'Paramètres'!$B$3+'Paramètres'!$B$4,J16&lt;&gt;"Terminé",J16&lt;&gt;"Annulé"),"En retard",""),IF(O16="ID introuvable","Dépendance inconnue",""),IF(AND(O16&lt;&gt;"",O16&lt;&gt;"Terminé",J16="En cours"),"Dépendance non terminée",""),IF(COUNTIFS($F$6:$F$105,F16,$C$6:$C$105,"&lt;"&amp;D16,$D$6:$D$105,"&gt;"&amp;C16)&gt;1,"Chevauchement de zone","")))</f>
        <v/>
      </c>
      <c r="Q16" s="21" t="n"/>
    </row>
    <row r="17" ht="30" customHeight="1">
      <c r="A17" s="20" t="n"/>
      <c r="B17" s="21" t="n"/>
      <c r="C17" s="35" t="n"/>
      <c r="D17" s="35" t="n"/>
      <c r="E17" s="25">
        <f>IF(A17="","",IF(OR(C17="",D17=""),"",IFERROR((D17-C17)*1440,"")))</f>
        <v/>
      </c>
      <c r="F17" s="20" t="n"/>
      <c r="G17" s="20" t="n"/>
      <c r="H17" s="21" t="n"/>
      <c r="I17" s="20" t="n"/>
      <c r="J17" s="20" t="n"/>
      <c r="K17" s="20" t="n"/>
      <c r="L17" s="35" t="n"/>
      <c r="M17" s="35" t="n"/>
      <c r="N17" s="25">
        <f>IF(A17="","",IF(OR(C17="",L17=""),"",IFERROR((L17-C17)*1440,"")))</f>
        <v/>
      </c>
      <c r="O17" s="26">
        <f>IF(A17="","",IF(I17="","",IFERROR(_xlfn.XLOOKUP(I17,$A$6:$A$105,$J$6:$J$105),"ID introuvable")))</f>
        <v/>
      </c>
      <c r="P17" s="11">
        <f>IF(A17="","",_xlfn.TEXTJOIN(" | ",TRUE,IF(D17&lt;=C17,"Horaires invalides",""),IF(AND(C17&lt;'Paramètres'!$B$3+'Paramètres'!$B$4,J17&lt;&gt;"Terminé",J17&lt;&gt;"Annulé"),"En retard",""),IF(O17="ID introuvable","Dépendance inconnue",""),IF(AND(O17&lt;&gt;"",O17&lt;&gt;"Terminé",J17="En cours"),"Dépendance non terminée",""),IF(COUNTIFS($F$6:$F$105,F17,$C$6:$C$105,"&lt;"&amp;D17,$D$6:$D$105,"&gt;"&amp;C17)&gt;1,"Chevauchement de zone","")))</f>
        <v/>
      </c>
      <c r="Q17" s="21" t="n"/>
    </row>
    <row r="18" ht="30" customHeight="1">
      <c r="A18" s="20" t="n"/>
      <c r="B18" s="21" t="n"/>
      <c r="C18" s="35" t="n"/>
      <c r="D18" s="35" t="n"/>
      <c r="E18" s="23">
        <f>IF(A18="","",IF(OR(C18="",D18=""),"",IFERROR((D18-C18)*1440,"")))</f>
        <v/>
      </c>
      <c r="F18" s="20" t="n"/>
      <c r="G18" s="20" t="n"/>
      <c r="H18" s="21" t="n"/>
      <c r="I18" s="20" t="n"/>
      <c r="J18" s="20" t="n"/>
      <c r="K18" s="20" t="n"/>
      <c r="L18" s="35" t="n"/>
      <c r="M18" s="35" t="n"/>
      <c r="N18" s="23">
        <f>IF(A18="","",IF(OR(C18="",L18=""),"",IFERROR((L18-C18)*1440,"")))</f>
        <v/>
      </c>
      <c r="O18" s="24">
        <f>IF(A18="","",IF(I18="","",IFERROR(_xlfn.XLOOKUP(I18,$A$6:$A$105,$J$6:$J$105),"ID introuvable")))</f>
        <v/>
      </c>
      <c r="P18" s="9">
        <f>IF(A18="","",_xlfn.TEXTJOIN(" | ",TRUE,IF(D18&lt;=C18,"Horaires invalides",""),IF(AND(C18&lt;'Paramètres'!$B$3+'Paramètres'!$B$4,J18&lt;&gt;"Terminé",J18&lt;&gt;"Annulé"),"En retard",""),IF(O18="ID introuvable","Dépendance inconnue",""),IF(AND(O18&lt;&gt;"",O18&lt;&gt;"Terminé",J18="En cours"),"Dépendance non terminée",""),IF(COUNTIFS($F$6:$F$105,F18,$C$6:$C$105,"&lt;"&amp;D18,$D$6:$D$105,"&gt;"&amp;C18)&gt;1,"Chevauchement de zone","")))</f>
        <v/>
      </c>
      <c r="Q18" s="21" t="n"/>
    </row>
    <row r="19" ht="30" customHeight="1">
      <c r="A19" s="20" t="n"/>
      <c r="B19" s="21" t="n"/>
      <c r="C19" s="35" t="n"/>
      <c r="D19" s="35" t="n"/>
      <c r="E19" s="25">
        <f>IF(A19="","",IF(OR(C19="",D19=""),"",IFERROR((D19-C19)*1440,"")))</f>
        <v/>
      </c>
      <c r="F19" s="20" t="n"/>
      <c r="G19" s="20" t="n"/>
      <c r="H19" s="21" t="n"/>
      <c r="I19" s="20" t="n"/>
      <c r="J19" s="20" t="n"/>
      <c r="K19" s="20" t="n"/>
      <c r="L19" s="35" t="n"/>
      <c r="M19" s="35" t="n"/>
      <c r="N19" s="25">
        <f>IF(A19="","",IF(OR(C19="",L19=""),"",IFERROR((L19-C19)*1440,"")))</f>
        <v/>
      </c>
      <c r="O19" s="26">
        <f>IF(A19="","",IF(I19="","",IFERROR(_xlfn.XLOOKUP(I19,$A$6:$A$105,$J$6:$J$105),"ID introuvable")))</f>
        <v/>
      </c>
      <c r="P19" s="11">
        <f>IF(A19="","",_xlfn.TEXTJOIN(" | ",TRUE,IF(D19&lt;=C19,"Horaires invalides",""),IF(AND(C19&lt;'Paramètres'!$B$3+'Paramètres'!$B$4,J19&lt;&gt;"Terminé",J19&lt;&gt;"Annulé"),"En retard",""),IF(O19="ID introuvable","Dépendance inconnue",""),IF(AND(O19&lt;&gt;"",O19&lt;&gt;"Terminé",J19="En cours"),"Dépendance non terminée",""),IF(COUNTIFS($F$6:$F$105,F19,$C$6:$C$105,"&lt;"&amp;D19,$D$6:$D$105,"&gt;"&amp;C19)&gt;1,"Chevauchement de zone","")))</f>
        <v/>
      </c>
      <c r="Q19" s="21" t="n"/>
    </row>
    <row r="20" ht="30" customHeight="1">
      <c r="A20" s="20" t="n"/>
      <c r="B20" s="21" t="n"/>
      <c r="C20" s="35" t="n"/>
      <c r="D20" s="35" t="n"/>
      <c r="E20" s="23">
        <f>IF(A20="","",IF(OR(C20="",D20=""),"",IFERROR((D20-C20)*1440,"")))</f>
        <v/>
      </c>
      <c r="F20" s="20" t="n"/>
      <c r="G20" s="20" t="n"/>
      <c r="H20" s="21" t="n"/>
      <c r="I20" s="20" t="n"/>
      <c r="J20" s="20" t="n"/>
      <c r="K20" s="20" t="n"/>
      <c r="L20" s="35" t="n"/>
      <c r="M20" s="35" t="n"/>
      <c r="N20" s="23">
        <f>IF(A20="","",IF(OR(C20="",L20=""),"",IFERROR((L20-C20)*1440,"")))</f>
        <v/>
      </c>
      <c r="O20" s="24">
        <f>IF(A20="","",IF(I20="","",IFERROR(_xlfn.XLOOKUP(I20,$A$6:$A$105,$J$6:$J$105),"ID introuvable")))</f>
        <v/>
      </c>
      <c r="P20" s="9">
        <f>IF(A20="","",_xlfn.TEXTJOIN(" | ",TRUE,IF(D20&lt;=C20,"Horaires invalides",""),IF(AND(C20&lt;'Paramètres'!$B$3+'Paramètres'!$B$4,J20&lt;&gt;"Terminé",J20&lt;&gt;"Annulé"),"En retard",""),IF(O20="ID introuvable","Dépendance inconnue",""),IF(AND(O20&lt;&gt;"",O20&lt;&gt;"Terminé",J20="En cours"),"Dépendance non terminée",""),IF(COUNTIFS($F$6:$F$105,F20,$C$6:$C$105,"&lt;"&amp;D20,$D$6:$D$105,"&gt;"&amp;C20)&gt;1,"Chevauchement de zone","")))</f>
        <v/>
      </c>
      <c r="Q20" s="21" t="n"/>
    </row>
    <row r="21" ht="30" customHeight="1">
      <c r="A21" s="20" t="n"/>
      <c r="B21" s="21" t="n"/>
      <c r="C21" s="35" t="n"/>
      <c r="D21" s="35" t="n"/>
      <c r="E21" s="25">
        <f>IF(A21="","",IF(OR(C21="",D21=""),"",IFERROR((D21-C21)*1440,"")))</f>
        <v/>
      </c>
      <c r="F21" s="20" t="n"/>
      <c r="G21" s="20" t="n"/>
      <c r="H21" s="21" t="n"/>
      <c r="I21" s="20" t="n"/>
      <c r="J21" s="20" t="n"/>
      <c r="K21" s="20" t="n"/>
      <c r="L21" s="35" t="n"/>
      <c r="M21" s="35" t="n"/>
      <c r="N21" s="25">
        <f>IF(A21="","",IF(OR(C21="",L21=""),"",IFERROR((L21-C21)*1440,"")))</f>
        <v/>
      </c>
      <c r="O21" s="26">
        <f>IF(A21="","",IF(I21="","",IFERROR(_xlfn.XLOOKUP(I21,$A$6:$A$105,$J$6:$J$105),"ID introuvable")))</f>
        <v/>
      </c>
      <c r="P21" s="11">
        <f>IF(A21="","",_xlfn.TEXTJOIN(" | ",TRUE,IF(D21&lt;=C21,"Horaires invalides",""),IF(AND(C21&lt;'Paramètres'!$B$3+'Paramètres'!$B$4,J21&lt;&gt;"Terminé",J21&lt;&gt;"Annulé"),"En retard",""),IF(O21="ID introuvable","Dépendance inconnue",""),IF(AND(O21&lt;&gt;"",O21&lt;&gt;"Terminé",J21="En cours"),"Dépendance non terminée",""),IF(COUNTIFS($F$6:$F$105,F21,$C$6:$C$105,"&lt;"&amp;D21,$D$6:$D$105,"&gt;"&amp;C21)&gt;1,"Chevauchement de zone","")))</f>
        <v/>
      </c>
      <c r="Q21" s="21" t="n"/>
    </row>
    <row r="22" ht="30" customHeight="1">
      <c r="A22" s="20" t="n"/>
      <c r="B22" s="21" t="n"/>
      <c r="C22" s="35" t="n"/>
      <c r="D22" s="35" t="n"/>
      <c r="E22" s="23">
        <f>IF(A22="","",IF(OR(C22="",D22=""),"",IFERROR((D22-C22)*1440,"")))</f>
        <v/>
      </c>
      <c r="F22" s="20" t="n"/>
      <c r="G22" s="20" t="n"/>
      <c r="H22" s="21" t="n"/>
      <c r="I22" s="20" t="n"/>
      <c r="J22" s="20" t="n"/>
      <c r="K22" s="20" t="n"/>
      <c r="L22" s="35" t="n"/>
      <c r="M22" s="35" t="n"/>
      <c r="N22" s="23">
        <f>IF(A22="","",IF(OR(C22="",L22=""),"",IFERROR((L22-C22)*1440,"")))</f>
        <v/>
      </c>
      <c r="O22" s="24">
        <f>IF(A22="","",IF(I22="","",IFERROR(_xlfn.XLOOKUP(I22,$A$6:$A$105,$J$6:$J$105),"ID introuvable")))</f>
        <v/>
      </c>
      <c r="P22" s="9">
        <f>IF(A22="","",_xlfn.TEXTJOIN(" | ",TRUE,IF(D22&lt;=C22,"Horaires invalides",""),IF(AND(C22&lt;'Paramètres'!$B$3+'Paramètres'!$B$4,J22&lt;&gt;"Terminé",J22&lt;&gt;"Annulé"),"En retard",""),IF(O22="ID introuvable","Dépendance inconnue",""),IF(AND(O22&lt;&gt;"",O22&lt;&gt;"Terminé",J22="En cours"),"Dépendance non terminée",""),IF(COUNTIFS($F$6:$F$105,F22,$C$6:$C$105,"&lt;"&amp;D22,$D$6:$D$105,"&gt;"&amp;C22)&gt;1,"Chevauchement de zone","")))</f>
        <v/>
      </c>
      <c r="Q22" s="21" t="n"/>
    </row>
    <row r="23" ht="30" customHeight="1">
      <c r="A23" s="20" t="n"/>
      <c r="B23" s="21" t="n"/>
      <c r="C23" s="35" t="n"/>
      <c r="D23" s="35" t="n"/>
      <c r="E23" s="25">
        <f>IF(A23="","",IF(OR(C23="",D23=""),"",IFERROR((D23-C23)*1440,"")))</f>
        <v/>
      </c>
      <c r="F23" s="20" t="n"/>
      <c r="G23" s="20" t="n"/>
      <c r="H23" s="21" t="n"/>
      <c r="I23" s="20" t="n"/>
      <c r="J23" s="20" t="n"/>
      <c r="K23" s="20" t="n"/>
      <c r="L23" s="35" t="n"/>
      <c r="M23" s="35" t="n"/>
      <c r="N23" s="25">
        <f>IF(A23="","",IF(OR(C23="",L23=""),"",IFERROR((L23-C23)*1440,"")))</f>
        <v/>
      </c>
      <c r="O23" s="26">
        <f>IF(A23="","",IF(I23="","",IFERROR(_xlfn.XLOOKUP(I23,$A$6:$A$105,$J$6:$J$105),"ID introuvable")))</f>
        <v/>
      </c>
      <c r="P23" s="11">
        <f>IF(A23="","",_xlfn.TEXTJOIN(" | ",TRUE,IF(D23&lt;=C23,"Horaires invalides",""),IF(AND(C23&lt;'Paramètres'!$B$3+'Paramètres'!$B$4,J23&lt;&gt;"Terminé",J23&lt;&gt;"Annulé"),"En retard",""),IF(O23="ID introuvable","Dépendance inconnue",""),IF(AND(O23&lt;&gt;"",O23&lt;&gt;"Terminé",J23="En cours"),"Dépendance non terminée",""),IF(COUNTIFS($F$6:$F$105,F23,$C$6:$C$105,"&lt;"&amp;D23,$D$6:$D$105,"&gt;"&amp;C23)&gt;1,"Chevauchement de zone","")))</f>
        <v/>
      </c>
      <c r="Q23" s="21" t="n"/>
    </row>
    <row r="24" ht="30" customHeight="1">
      <c r="A24" s="20" t="n"/>
      <c r="B24" s="21" t="n"/>
      <c r="C24" s="35" t="n"/>
      <c r="D24" s="35" t="n"/>
      <c r="E24" s="23">
        <f>IF(A24="","",IF(OR(C24="",D24=""),"",IFERROR((D24-C24)*1440,"")))</f>
        <v/>
      </c>
      <c r="F24" s="20" t="n"/>
      <c r="G24" s="20" t="n"/>
      <c r="H24" s="21" t="n"/>
      <c r="I24" s="20" t="n"/>
      <c r="J24" s="20" t="n"/>
      <c r="K24" s="20" t="n"/>
      <c r="L24" s="35" t="n"/>
      <c r="M24" s="35" t="n"/>
      <c r="N24" s="23">
        <f>IF(A24="","",IF(OR(C24="",L24=""),"",IFERROR((L24-C24)*1440,"")))</f>
        <v/>
      </c>
      <c r="O24" s="24">
        <f>IF(A24="","",IF(I24="","",IFERROR(_xlfn.XLOOKUP(I24,$A$6:$A$105,$J$6:$J$105),"ID introuvable")))</f>
        <v/>
      </c>
      <c r="P24" s="9">
        <f>IF(A24="","",_xlfn.TEXTJOIN(" | ",TRUE,IF(D24&lt;=C24,"Horaires invalides",""),IF(AND(C24&lt;'Paramètres'!$B$3+'Paramètres'!$B$4,J24&lt;&gt;"Terminé",J24&lt;&gt;"Annulé"),"En retard",""),IF(O24="ID introuvable","Dépendance inconnue",""),IF(AND(O24&lt;&gt;"",O24&lt;&gt;"Terminé",J24="En cours"),"Dépendance non terminée",""),IF(COUNTIFS($F$6:$F$105,F24,$C$6:$C$105,"&lt;"&amp;D24,$D$6:$D$105,"&gt;"&amp;C24)&gt;1,"Chevauchement de zone","")))</f>
        <v/>
      </c>
      <c r="Q24" s="21" t="n"/>
    </row>
    <row r="25" ht="30" customHeight="1">
      <c r="A25" s="20" t="n"/>
      <c r="B25" s="21" t="n"/>
      <c r="C25" s="35" t="n"/>
      <c r="D25" s="35" t="n"/>
      <c r="E25" s="25">
        <f>IF(A25="","",IF(OR(C25="",D25=""),"",IFERROR((D25-C25)*1440,"")))</f>
        <v/>
      </c>
      <c r="F25" s="20" t="n"/>
      <c r="G25" s="20" t="n"/>
      <c r="H25" s="21" t="n"/>
      <c r="I25" s="20" t="n"/>
      <c r="J25" s="20" t="n"/>
      <c r="K25" s="20" t="n"/>
      <c r="L25" s="35" t="n"/>
      <c r="M25" s="35" t="n"/>
      <c r="N25" s="25">
        <f>IF(A25="","",IF(OR(C25="",L25=""),"",IFERROR((L25-C25)*1440,"")))</f>
        <v/>
      </c>
      <c r="O25" s="26">
        <f>IF(A25="","",IF(I25="","",IFERROR(_xlfn.XLOOKUP(I25,$A$6:$A$105,$J$6:$J$105),"ID introuvable")))</f>
        <v/>
      </c>
      <c r="P25" s="11">
        <f>IF(A25="","",_xlfn.TEXTJOIN(" | ",TRUE,IF(D25&lt;=C25,"Horaires invalides",""),IF(AND(C25&lt;'Paramètres'!$B$3+'Paramètres'!$B$4,J25&lt;&gt;"Terminé",J25&lt;&gt;"Annulé"),"En retard",""),IF(O25="ID introuvable","Dépendance inconnue",""),IF(AND(O25&lt;&gt;"",O25&lt;&gt;"Terminé",J25="En cours"),"Dépendance non terminée",""),IF(COUNTIFS($F$6:$F$105,F25,$C$6:$C$105,"&lt;"&amp;D25,$D$6:$D$105,"&gt;"&amp;C25)&gt;1,"Chevauchement de zone","")))</f>
        <v/>
      </c>
      <c r="Q25" s="21" t="n"/>
    </row>
    <row r="26" ht="30" customHeight="1">
      <c r="A26" s="20" t="n"/>
      <c r="B26" s="21" t="n"/>
      <c r="C26" s="35" t="n"/>
      <c r="D26" s="35" t="n"/>
      <c r="E26" s="23">
        <f>IF(A26="","",IF(OR(C26="",D26=""),"",IFERROR((D26-C26)*1440,"")))</f>
        <v/>
      </c>
      <c r="F26" s="20" t="n"/>
      <c r="G26" s="20" t="n"/>
      <c r="H26" s="21" t="n"/>
      <c r="I26" s="20" t="n"/>
      <c r="J26" s="20" t="n"/>
      <c r="K26" s="20" t="n"/>
      <c r="L26" s="35" t="n"/>
      <c r="M26" s="35" t="n"/>
      <c r="N26" s="23">
        <f>IF(A26="","",IF(OR(C26="",L26=""),"",IFERROR((L26-C26)*1440,"")))</f>
        <v/>
      </c>
      <c r="O26" s="24">
        <f>IF(A26="","",IF(I26="","",IFERROR(_xlfn.XLOOKUP(I26,$A$6:$A$105,$J$6:$J$105),"ID introuvable")))</f>
        <v/>
      </c>
      <c r="P26" s="9">
        <f>IF(A26="","",_xlfn.TEXTJOIN(" | ",TRUE,IF(D26&lt;=C26,"Horaires invalides",""),IF(AND(C26&lt;'Paramètres'!$B$3+'Paramètres'!$B$4,J26&lt;&gt;"Terminé",J26&lt;&gt;"Annulé"),"En retard",""),IF(O26="ID introuvable","Dépendance inconnue",""),IF(AND(O26&lt;&gt;"",O26&lt;&gt;"Terminé",J26="En cours"),"Dépendance non terminée",""),IF(COUNTIFS($F$6:$F$105,F26,$C$6:$C$105,"&lt;"&amp;D26,$D$6:$D$105,"&gt;"&amp;C26)&gt;1,"Chevauchement de zone","")))</f>
        <v/>
      </c>
      <c r="Q26" s="21" t="n"/>
    </row>
    <row r="27" ht="30" customHeight="1">
      <c r="A27" s="20" t="n"/>
      <c r="B27" s="21" t="n"/>
      <c r="C27" s="35" t="n"/>
      <c r="D27" s="35" t="n"/>
      <c r="E27" s="25">
        <f>IF(A27="","",IF(OR(C27="",D27=""),"",IFERROR((D27-C27)*1440,"")))</f>
        <v/>
      </c>
      <c r="F27" s="20" t="n"/>
      <c r="G27" s="20" t="n"/>
      <c r="H27" s="21" t="n"/>
      <c r="I27" s="20" t="n"/>
      <c r="J27" s="20" t="n"/>
      <c r="K27" s="20" t="n"/>
      <c r="L27" s="35" t="n"/>
      <c r="M27" s="35" t="n"/>
      <c r="N27" s="25">
        <f>IF(A27="","",IF(OR(C27="",L27=""),"",IFERROR((L27-C27)*1440,"")))</f>
        <v/>
      </c>
      <c r="O27" s="26">
        <f>IF(A27="","",IF(I27="","",IFERROR(_xlfn.XLOOKUP(I27,$A$6:$A$105,$J$6:$J$105),"ID introuvable")))</f>
        <v/>
      </c>
      <c r="P27" s="11">
        <f>IF(A27="","",_xlfn.TEXTJOIN(" | ",TRUE,IF(D27&lt;=C27,"Horaires invalides",""),IF(AND(C27&lt;'Paramètres'!$B$3+'Paramètres'!$B$4,J27&lt;&gt;"Terminé",J27&lt;&gt;"Annulé"),"En retard",""),IF(O27="ID introuvable","Dépendance inconnue",""),IF(AND(O27&lt;&gt;"",O27&lt;&gt;"Terminé",J27="En cours"),"Dépendance non terminée",""),IF(COUNTIFS($F$6:$F$105,F27,$C$6:$C$105,"&lt;"&amp;D27,$D$6:$D$105,"&gt;"&amp;C27)&gt;1,"Chevauchement de zone","")))</f>
        <v/>
      </c>
      <c r="Q27" s="21" t="n"/>
    </row>
    <row r="28" ht="30" customHeight="1">
      <c r="A28" s="20" t="n"/>
      <c r="B28" s="21" t="n"/>
      <c r="C28" s="35" t="n"/>
      <c r="D28" s="35" t="n"/>
      <c r="E28" s="23">
        <f>IF(A28="","",IF(OR(C28="",D28=""),"",IFERROR((D28-C28)*1440,"")))</f>
        <v/>
      </c>
      <c r="F28" s="20" t="n"/>
      <c r="G28" s="20" t="n"/>
      <c r="H28" s="21" t="n"/>
      <c r="I28" s="20" t="n"/>
      <c r="J28" s="20" t="n"/>
      <c r="K28" s="20" t="n"/>
      <c r="L28" s="35" t="n"/>
      <c r="M28" s="35" t="n"/>
      <c r="N28" s="23">
        <f>IF(A28="","",IF(OR(C28="",L28=""),"",IFERROR((L28-C28)*1440,"")))</f>
        <v/>
      </c>
      <c r="O28" s="24">
        <f>IF(A28="","",IF(I28="","",IFERROR(_xlfn.XLOOKUP(I28,$A$6:$A$105,$J$6:$J$105),"ID introuvable")))</f>
        <v/>
      </c>
      <c r="P28" s="9">
        <f>IF(A28="","",_xlfn.TEXTJOIN(" | ",TRUE,IF(D28&lt;=C28,"Horaires invalides",""),IF(AND(C28&lt;'Paramètres'!$B$3+'Paramètres'!$B$4,J28&lt;&gt;"Terminé",J28&lt;&gt;"Annulé"),"En retard",""),IF(O28="ID introuvable","Dépendance inconnue",""),IF(AND(O28&lt;&gt;"",O28&lt;&gt;"Terminé",J28="En cours"),"Dépendance non terminée",""),IF(COUNTIFS($F$6:$F$105,F28,$C$6:$C$105,"&lt;"&amp;D28,$D$6:$D$105,"&gt;"&amp;C28)&gt;1,"Chevauchement de zone","")))</f>
        <v/>
      </c>
      <c r="Q28" s="21" t="n"/>
    </row>
    <row r="29" ht="30" customHeight="1">
      <c r="A29" s="20" t="n"/>
      <c r="B29" s="21" t="n"/>
      <c r="C29" s="35" t="n"/>
      <c r="D29" s="35" t="n"/>
      <c r="E29" s="25">
        <f>IF(A29="","",IF(OR(C29="",D29=""),"",IFERROR((D29-C29)*1440,"")))</f>
        <v/>
      </c>
      <c r="F29" s="20" t="n"/>
      <c r="G29" s="20" t="n"/>
      <c r="H29" s="21" t="n"/>
      <c r="I29" s="20" t="n"/>
      <c r="J29" s="20" t="n"/>
      <c r="K29" s="20" t="n"/>
      <c r="L29" s="35" t="n"/>
      <c r="M29" s="35" t="n"/>
      <c r="N29" s="25">
        <f>IF(A29="","",IF(OR(C29="",L29=""),"",IFERROR((L29-C29)*1440,"")))</f>
        <v/>
      </c>
      <c r="O29" s="26">
        <f>IF(A29="","",IF(I29="","",IFERROR(_xlfn.XLOOKUP(I29,$A$6:$A$105,$J$6:$J$105),"ID introuvable")))</f>
        <v/>
      </c>
      <c r="P29" s="11">
        <f>IF(A29="","",_xlfn.TEXTJOIN(" | ",TRUE,IF(D29&lt;=C29,"Horaires invalides",""),IF(AND(C29&lt;'Paramètres'!$B$3+'Paramètres'!$B$4,J29&lt;&gt;"Terminé",J29&lt;&gt;"Annulé"),"En retard",""),IF(O29="ID introuvable","Dépendance inconnue",""),IF(AND(O29&lt;&gt;"",O29&lt;&gt;"Terminé",J29="En cours"),"Dépendance non terminée",""),IF(COUNTIFS($F$6:$F$105,F29,$C$6:$C$105,"&lt;"&amp;D29,$D$6:$D$105,"&gt;"&amp;C29)&gt;1,"Chevauchement de zone","")))</f>
        <v/>
      </c>
      <c r="Q29" s="21" t="n"/>
    </row>
    <row r="30" ht="30" customHeight="1">
      <c r="A30" s="20" t="n"/>
      <c r="B30" s="21" t="n"/>
      <c r="C30" s="35" t="n"/>
      <c r="D30" s="35" t="n"/>
      <c r="E30" s="23">
        <f>IF(A30="","",IF(OR(C30="",D30=""),"",IFERROR((D30-C30)*1440,"")))</f>
        <v/>
      </c>
      <c r="F30" s="20" t="n"/>
      <c r="G30" s="20" t="n"/>
      <c r="H30" s="21" t="n"/>
      <c r="I30" s="20" t="n"/>
      <c r="J30" s="20" t="n"/>
      <c r="K30" s="20" t="n"/>
      <c r="L30" s="35" t="n"/>
      <c r="M30" s="35" t="n"/>
      <c r="N30" s="23">
        <f>IF(A30="","",IF(OR(C30="",L30=""),"",IFERROR((L30-C30)*1440,"")))</f>
        <v/>
      </c>
      <c r="O30" s="24">
        <f>IF(A30="","",IF(I30="","",IFERROR(_xlfn.XLOOKUP(I30,$A$6:$A$105,$J$6:$J$105),"ID introuvable")))</f>
        <v/>
      </c>
      <c r="P30" s="9">
        <f>IF(A30="","",_xlfn.TEXTJOIN(" | ",TRUE,IF(D30&lt;=C30,"Horaires invalides",""),IF(AND(C30&lt;'Paramètres'!$B$3+'Paramètres'!$B$4,J30&lt;&gt;"Terminé",J30&lt;&gt;"Annulé"),"En retard",""),IF(O30="ID introuvable","Dépendance inconnue",""),IF(AND(O30&lt;&gt;"",O30&lt;&gt;"Terminé",J30="En cours"),"Dépendance non terminée",""),IF(COUNTIFS($F$6:$F$105,F30,$C$6:$C$105,"&lt;"&amp;D30,$D$6:$D$105,"&gt;"&amp;C30)&gt;1,"Chevauchement de zone","")))</f>
        <v/>
      </c>
      <c r="Q30" s="21" t="n"/>
    </row>
    <row r="31" ht="30" customHeight="1">
      <c r="A31" s="20" t="n"/>
      <c r="B31" s="21" t="n"/>
      <c r="C31" s="35" t="n"/>
      <c r="D31" s="35" t="n"/>
      <c r="E31" s="25">
        <f>IF(A31="","",IF(OR(C31="",D31=""),"",IFERROR((D31-C31)*1440,"")))</f>
        <v/>
      </c>
      <c r="F31" s="20" t="n"/>
      <c r="G31" s="20" t="n"/>
      <c r="H31" s="21" t="n"/>
      <c r="I31" s="20" t="n"/>
      <c r="J31" s="20" t="n"/>
      <c r="K31" s="20" t="n"/>
      <c r="L31" s="35" t="n"/>
      <c r="M31" s="35" t="n"/>
      <c r="N31" s="25">
        <f>IF(A31="","",IF(OR(C31="",L31=""),"",IFERROR((L31-C31)*1440,"")))</f>
        <v/>
      </c>
      <c r="O31" s="26">
        <f>IF(A31="","",IF(I31="","",IFERROR(_xlfn.XLOOKUP(I31,$A$6:$A$105,$J$6:$J$105),"ID introuvable")))</f>
        <v/>
      </c>
      <c r="P31" s="11">
        <f>IF(A31="","",_xlfn.TEXTJOIN(" | ",TRUE,IF(D31&lt;=C31,"Horaires invalides",""),IF(AND(C31&lt;'Paramètres'!$B$3+'Paramètres'!$B$4,J31&lt;&gt;"Terminé",J31&lt;&gt;"Annulé"),"En retard",""),IF(O31="ID introuvable","Dépendance inconnue",""),IF(AND(O31&lt;&gt;"",O31&lt;&gt;"Terminé",J31="En cours"),"Dépendance non terminée",""),IF(COUNTIFS($F$6:$F$105,F31,$C$6:$C$105,"&lt;"&amp;D31,$D$6:$D$105,"&gt;"&amp;C31)&gt;1,"Chevauchement de zone","")))</f>
        <v/>
      </c>
      <c r="Q31" s="21" t="n"/>
    </row>
    <row r="32" ht="30" customHeight="1">
      <c r="A32" s="20" t="n"/>
      <c r="B32" s="21" t="n"/>
      <c r="C32" s="35" t="n"/>
      <c r="D32" s="35" t="n"/>
      <c r="E32" s="23">
        <f>IF(A32="","",IF(OR(C32="",D32=""),"",IFERROR((D32-C32)*1440,"")))</f>
        <v/>
      </c>
      <c r="F32" s="20" t="n"/>
      <c r="G32" s="20" t="n"/>
      <c r="H32" s="21" t="n"/>
      <c r="I32" s="20" t="n"/>
      <c r="J32" s="20" t="n"/>
      <c r="K32" s="20" t="n"/>
      <c r="L32" s="35" t="n"/>
      <c r="M32" s="35" t="n"/>
      <c r="N32" s="23">
        <f>IF(A32="","",IF(OR(C32="",L32=""),"",IFERROR((L32-C32)*1440,"")))</f>
        <v/>
      </c>
      <c r="O32" s="24">
        <f>IF(A32="","",IF(I32="","",IFERROR(_xlfn.XLOOKUP(I32,$A$6:$A$105,$J$6:$J$105),"ID introuvable")))</f>
        <v/>
      </c>
      <c r="P32" s="9">
        <f>IF(A32="","",_xlfn.TEXTJOIN(" | ",TRUE,IF(D32&lt;=C32,"Horaires invalides",""),IF(AND(C32&lt;'Paramètres'!$B$3+'Paramètres'!$B$4,J32&lt;&gt;"Terminé",J32&lt;&gt;"Annulé"),"En retard",""),IF(O32="ID introuvable","Dépendance inconnue",""),IF(AND(O32&lt;&gt;"",O32&lt;&gt;"Terminé",J32="En cours"),"Dépendance non terminée",""),IF(COUNTIFS($F$6:$F$105,F32,$C$6:$C$105,"&lt;"&amp;D32,$D$6:$D$105,"&gt;"&amp;C32)&gt;1,"Chevauchement de zone","")))</f>
        <v/>
      </c>
      <c r="Q32" s="21" t="n"/>
    </row>
    <row r="33" ht="30" customHeight="1">
      <c r="A33" s="20" t="n"/>
      <c r="B33" s="21" t="n"/>
      <c r="C33" s="35" t="n"/>
      <c r="D33" s="35" t="n"/>
      <c r="E33" s="25">
        <f>IF(A33="","",IF(OR(C33="",D33=""),"",IFERROR((D33-C33)*1440,"")))</f>
        <v/>
      </c>
      <c r="F33" s="20" t="n"/>
      <c r="G33" s="20" t="n"/>
      <c r="H33" s="21" t="n"/>
      <c r="I33" s="20" t="n"/>
      <c r="J33" s="20" t="n"/>
      <c r="K33" s="20" t="n"/>
      <c r="L33" s="35" t="n"/>
      <c r="M33" s="35" t="n"/>
      <c r="N33" s="25">
        <f>IF(A33="","",IF(OR(C33="",L33=""),"",IFERROR((L33-C33)*1440,"")))</f>
        <v/>
      </c>
      <c r="O33" s="26">
        <f>IF(A33="","",IF(I33="","",IFERROR(_xlfn.XLOOKUP(I33,$A$6:$A$105,$J$6:$J$105),"ID introuvable")))</f>
        <v/>
      </c>
      <c r="P33" s="11">
        <f>IF(A33="","",_xlfn.TEXTJOIN(" | ",TRUE,IF(D33&lt;=C33,"Horaires invalides",""),IF(AND(C33&lt;'Paramètres'!$B$3+'Paramètres'!$B$4,J33&lt;&gt;"Terminé",J33&lt;&gt;"Annulé"),"En retard",""),IF(O33="ID introuvable","Dépendance inconnue",""),IF(AND(O33&lt;&gt;"",O33&lt;&gt;"Terminé",J33="En cours"),"Dépendance non terminée",""),IF(COUNTIFS($F$6:$F$105,F33,$C$6:$C$105,"&lt;"&amp;D33,$D$6:$D$105,"&gt;"&amp;C33)&gt;1,"Chevauchement de zone","")))</f>
        <v/>
      </c>
      <c r="Q33" s="21" t="n"/>
    </row>
    <row r="34" ht="30" customHeight="1">
      <c r="A34" s="20" t="n"/>
      <c r="B34" s="21" t="n"/>
      <c r="C34" s="35" t="n"/>
      <c r="D34" s="35" t="n"/>
      <c r="E34" s="23">
        <f>IF(A34="","",IF(OR(C34="",D34=""),"",IFERROR((D34-C34)*1440,"")))</f>
        <v/>
      </c>
      <c r="F34" s="20" t="n"/>
      <c r="G34" s="20" t="n"/>
      <c r="H34" s="21" t="n"/>
      <c r="I34" s="20" t="n"/>
      <c r="J34" s="20" t="n"/>
      <c r="K34" s="20" t="n"/>
      <c r="L34" s="35" t="n"/>
      <c r="M34" s="35" t="n"/>
      <c r="N34" s="23">
        <f>IF(A34="","",IF(OR(C34="",L34=""),"",IFERROR((L34-C34)*1440,"")))</f>
        <v/>
      </c>
      <c r="O34" s="24">
        <f>IF(A34="","",IF(I34="","",IFERROR(_xlfn.XLOOKUP(I34,$A$6:$A$105,$J$6:$J$105),"ID introuvable")))</f>
        <v/>
      </c>
      <c r="P34" s="9">
        <f>IF(A34="","",_xlfn.TEXTJOIN(" | ",TRUE,IF(D34&lt;=C34,"Horaires invalides",""),IF(AND(C34&lt;'Paramètres'!$B$3+'Paramètres'!$B$4,J34&lt;&gt;"Terminé",J34&lt;&gt;"Annulé"),"En retard",""),IF(O34="ID introuvable","Dépendance inconnue",""),IF(AND(O34&lt;&gt;"",O34&lt;&gt;"Terminé",J34="En cours"),"Dépendance non terminée",""),IF(COUNTIFS($F$6:$F$105,F34,$C$6:$C$105,"&lt;"&amp;D34,$D$6:$D$105,"&gt;"&amp;C34)&gt;1,"Chevauchement de zone","")))</f>
        <v/>
      </c>
      <c r="Q34" s="21" t="n"/>
    </row>
    <row r="35" ht="30" customHeight="1">
      <c r="A35" s="20" t="n"/>
      <c r="B35" s="21" t="n"/>
      <c r="C35" s="35" t="n"/>
      <c r="D35" s="35" t="n"/>
      <c r="E35" s="25">
        <f>IF(A35="","",IF(OR(C35="",D35=""),"",IFERROR((D35-C35)*1440,"")))</f>
        <v/>
      </c>
      <c r="F35" s="20" t="n"/>
      <c r="G35" s="20" t="n"/>
      <c r="H35" s="21" t="n"/>
      <c r="I35" s="20" t="n"/>
      <c r="J35" s="20" t="n"/>
      <c r="K35" s="20" t="n"/>
      <c r="L35" s="35" t="n"/>
      <c r="M35" s="35" t="n"/>
      <c r="N35" s="25">
        <f>IF(A35="","",IF(OR(C35="",L35=""),"",IFERROR((L35-C35)*1440,"")))</f>
        <v/>
      </c>
      <c r="O35" s="26">
        <f>IF(A35="","",IF(I35="","",IFERROR(_xlfn.XLOOKUP(I35,$A$6:$A$105,$J$6:$J$105),"ID introuvable")))</f>
        <v/>
      </c>
      <c r="P35" s="11">
        <f>IF(A35="","",_xlfn.TEXTJOIN(" | ",TRUE,IF(D35&lt;=C35,"Horaires invalides",""),IF(AND(C35&lt;'Paramètres'!$B$3+'Paramètres'!$B$4,J35&lt;&gt;"Terminé",J35&lt;&gt;"Annulé"),"En retard",""),IF(O35="ID introuvable","Dépendance inconnue",""),IF(AND(O35&lt;&gt;"",O35&lt;&gt;"Terminé",J35="En cours"),"Dépendance non terminée",""),IF(COUNTIFS($F$6:$F$105,F35,$C$6:$C$105,"&lt;"&amp;D35,$D$6:$D$105,"&gt;"&amp;C35)&gt;1,"Chevauchement de zone","")))</f>
        <v/>
      </c>
      <c r="Q35" s="21" t="n"/>
    </row>
    <row r="36" ht="30" customHeight="1">
      <c r="A36" s="20" t="n"/>
      <c r="B36" s="21" t="n"/>
      <c r="C36" s="35" t="n"/>
      <c r="D36" s="35" t="n"/>
      <c r="E36" s="23">
        <f>IF(A36="","",IF(OR(C36="",D36=""),"",IFERROR((D36-C36)*1440,"")))</f>
        <v/>
      </c>
      <c r="F36" s="20" t="n"/>
      <c r="G36" s="20" t="n"/>
      <c r="H36" s="21" t="n"/>
      <c r="I36" s="20" t="n"/>
      <c r="J36" s="20" t="n"/>
      <c r="K36" s="20" t="n"/>
      <c r="L36" s="35" t="n"/>
      <c r="M36" s="35" t="n"/>
      <c r="N36" s="23">
        <f>IF(A36="","",IF(OR(C36="",L36=""),"",IFERROR((L36-C36)*1440,"")))</f>
        <v/>
      </c>
      <c r="O36" s="24">
        <f>IF(A36="","",IF(I36="","",IFERROR(_xlfn.XLOOKUP(I36,$A$6:$A$105,$J$6:$J$105),"ID introuvable")))</f>
        <v/>
      </c>
      <c r="P36" s="9">
        <f>IF(A36="","",_xlfn.TEXTJOIN(" | ",TRUE,IF(D36&lt;=C36,"Horaires invalides",""),IF(AND(C36&lt;'Paramètres'!$B$3+'Paramètres'!$B$4,J36&lt;&gt;"Terminé",J36&lt;&gt;"Annulé"),"En retard",""),IF(O36="ID introuvable","Dépendance inconnue",""),IF(AND(O36&lt;&gt;"",O36&lt;&gt;"Terminé",J36="En cours"),"Dépendance non terminée",""),IF(COUNTIFS($F$6:$F$105,F36,$C$6:$C$105,"&lt;"&amp;D36,$D$6:$D$105,"&gt;"&amp;C36)&gt;1,"Chevauchement de zone","")))</f>
        <v/>
      </c>
      <c r="Q36" s="21" t="n"/>
    </row>
    <row r="37" ht="30" customHeight="1">
      <c r="A37" s="20" t="n"/>
      <c r="B37" s="21" t="n"/>
      <c r="C37" s="35" t="n"/>
      <c r="D37" s="35" t="n"/>
      <c r="E37" s="25">
        <f>IF(A37="","",IF(OR(C37="",D37=""),"",IFERROR((D37-C37)*1440,"")))</f>
        <v/>
      </c>
      <c r="F37" s="20" t="n"/>
      <c r="G37" s="20" t="n"/>
      <c r="H37" s="21" t="n"/>
      <c r="I37" s="20" t="n"/>
      <c r="J37" s="20" t="n"/>
      <c r="K37" s="20" t="n"/>
      <c r="L37" s="35" t="n"/>
      <c r="M37" s="35" t="n"/>
      <c r="N37" s="25">
        <f>IF(A37="","",IF(OR(C37="",L37=""),"",IFERROR((L37-C37)*1440,"")))</f>
        <v/>
      </c>
      <c r="O37" s="26">
        <f>IF(A37="","",IF(I37="","",IFERROR(_xlfn.XLOOKUP(I37,$A$6:$A$105,$J$6:$J$105),"ID introuvable")))</f>
        <v/>
      </c>
      <c r="P37" s="11">
        <f>IF(A37="","",_xlfn.TEXTJOIN(" | ",TRUE,IF(D37&lt;=C37,"Horaires invalides",""),IF(AND(C37&lt;'Paramètres'!$B$3+'Paramètres'!$B$4,J37&lt;&gt;"Terminé",J37&lt;&gt;"Annulé"),"En retard",""),IF(O37="ID introuvable","Dépendance inconnue",""),IF(AND(O37&lt;&gt;"",O37&lt;&gt;"Terminé",J37="En cours"),"Dépendance non terminée",""),IF(COUNTIFS($F$6:$F$105,F37,$C$6:$C$105,"&lt;"&amp;D37,$D$6:$D$105,"&gt;"&amp;C37)&gt;1,"Chevauchement de zone","")))</f>
        <v/>
      </c>
      <c r="Q37" s="21" t="n"/>
    </row>
    <row r="38" ht="30" customHeight="1">
      <c r="A38" s="20" t="n"/>
      <c r="B38" s="21" t="n"/>
      <c r="C38" s="35" t="n"/>
      <c r="D38" s="35" t="n"/>
      <c r="E38" s="23">
        <f>IF(A38="","",IF(OR(C38="",D38=""),"",IFERROR((D38-C38)*1440,"")))</f>
        <v/>
      </c>
      <c r="F38" s="20" t="n"/>
      <c r="G38" s="20" t="n"/>
      <c r="H38" s="21" t="n"/>
      <c r="I38" s="20" t="n"/>
      <c r="J38" s="20" t="n"/>
      <c r="K38" s="20" t="n"/>
      <c r="L38" s="35" t="n"/>
      <c r="M38" s="35" t="n"/>
      <c r="N38" s="23">
        <f>IF(A38="","",IF(OR(C38="",L38=""),"",IFERROR((L38-C38)*1440,"")))</f>
        <v/>
      </c>
      <c r="O38" s="24">
        <f>IF(A38="","",IF(I38="","",IFERROR(_xlfn.XLOOKUP(I38,$A$6:$A$105,$J$6:$J$105),"ID introuvable")))</f>
        <v/>
      </c>
      <c r="P38" s="9">
        <f>IF(A38="","",_xlfn.TEXTJOIN(" | ",TRUE,IF(D38&lt;=C38,"Horaires invalides",""),IF(AND(C38&lt;'Paramètres'!$B$3+'Paramètres'!$B$4,J38&lt;&gt;"Terminé",J38&lt;&gt;"Annulé"),"En retard",""),IF(O38="ID introuvable","Dépendance inconnue",""),IF(AND(O38&lt;&gt;"",O38&lt;&gt;"Terminé",J38="En cours"),"Dépendance non terminée",""),IF(COUNTIFS($F$6:$F$105,F38,$C$6:$C$105,"&lt;"&amp;D38,$D$6:$D$105,"&gt;"&amp;C38)&gt;1,"Chevauchement de zone","")))</f>
        <v/>
      </c>
      <c r="Q38" s="21" t="n"/>
    </row>
    <row r="39" ht="30" customHeight="1">
      <c r="A39" s="20" t="n"/>
      <c r="B39" s="21" t="n"/>
      <c r="C39" s="35" t="n"/>
      <c r="D39" s="35" t="n"/>
      <c r="E39" s="25">
        <f>IF(A39="","",IF(OR(C39="",D39=""),"",IFERROR((D39-C39)*1440,"")))</f>
        <v/>
      </c>
      <c r="F39" s="20" t="n"/>
      <c r="G39" s="20" t="n"/>
      <c r="H39" s="21" t="n"/>
      <c r="I39" s="20" t="n"/>
      <c r="J39" s="20" t="n"/>
      <c r="K39" s="20" t="n"/>
      <c r="L39" s="35" t="n"/>
      <c r="M39" s="35" t="n"/>
      <c r="N39" s="25">
        <f>IF(A39="","",IF(OR(C39="",L39=""),"",IFERROR((L39-C39)*1440,"")))</f>
        <v/>
      </c>
      <c r="O39" s="26">
        <f>IF(A39="","",IF(I39="","",IFERROR(_xlfn.XLOOKUP(I39,$A$6:$A$105,$J$6:$J$105),"ID introuvable")))</f>
        <v/>
      </c>
      <c r="P39" s="11">
        <f>IF(A39="","",_xlfn.TEXTJOIN(" | ",TRUE,IF(D39&lt;=C39,"Horaires invalides",""),IF(AND(C39&lt;'Paramètres'!$B$3+'Paramètres'!$B$4,J39&lt;&gt;"Terminé",J39&lt;&gt;"Annulé"),"En retard",""),IF(O39="ID introuvable","Dépendance inconnue",""),IF(AND(O39&lt;&gt;"",O39&lt;&gt;"Terminé",J39="En cours"),"Dépendance non terminée",""),IF(COUNTIFS($F$6:$F$105,F39,$C$6:$C$105,"&lt;"&amp;D39,$D$6:$D$105,"&gt;"&amp;C39)&gt;1,"Chevauchement de zone","")))</f>
        <v/>
      </c>
      <c r="Q39" s="21" t="n"/>
    </row>
    <row r="40" ht="30" customHeight="1">
      <c r="A40" s="20" t="n"/>
      <c r="B40" s="21" t="n"/>
      <c r="C40" s="35" t="n"/>
      <c r="D40" s="35" t="n"/>
      <c r="E40" s="23">
        <f>IF(A40="","",IF(OR(C40="",D40=""),"",IFERROR((D40-C40)*1440,"")))</f>
        <v/>
      </c>
      <c r="F40" s="20" t="n"/>
      <c r="G40" s="20" t="n"/>
      <c r="H40" s="21" t="n"/>
      <c r="I40" s="20" t="n"/>
      <c r="J40" s="20" t="n"/>
      <c r="K40" s="20" t="n"/>
      <c r="L40" s="35" t="n"/>
      <c r="M40" s="35" t="n"/>
      <c r="N40" s="23">
        <f>IF(A40="","",IF(OR(C40="",L40=""),"",IFERROR((L40-C40)*1440,"")))</f>
        <v/>
      </c>
      <c r="O40" s="24">
        <f>IF(A40="","",IF(I40="","",IFERROR(_xlfn.XLOOKUP(I40,$A$6:$A$105,$J$6:$J$105),"ID introuvable")))</f>
        <v/>
      </c>
      <c r="P40" s="9">
        <f>IF(A40="","",_xlfn.TEXTJOIN(" | ",TRUE,IF(D40&lt;=C40,"Horaires invalides",""),IF(AND(C40&lt;'Paramètres'!$B$3+'Paramètres'!$B$4,J40&lt;&gt;"Terminé",J40&lt;&gt;"Annulé"),"En retard",""),IF(O40="ID introuvable","Dépendance inconnue",""),IF(AND(O40&lt;&gt;"",O40&lt;&gt;"Terminé",J40="En cours"),"Dépendance non terminée",""),IF(COUNTIFS($F$6:$F$105,F40,$C$6:$C$105,"&lt;"&amp;D40,$D$6:$D$105,"&gt;"&amp;C40)&gt;1,"Chevauchement de zone","")))</f>
        <v/>
      </c>
      <c r="Q40" s="21" t="n"/>
    </row>
    <row r="41" ht="30" customHeight="1">
      <c r="A41" s="20" t="n"/>
      <c r="B41" s="21" t="n"/>
      <c r="C41" s="35" t="n"/>
      <c r="D41" s="35" t="n"/>
      <c r="E41" s="25">
        <f>IF(A41="","",IF(OR(C41="",D41=""),"",IFERROR((D41-C41)*1440,"")))</f>
        <v/>
      </c>
      <c r="F41" s="20" t="n"/>
      <c r="G41" s="20" t="n"/>
      <c r="H41" s="21" t="n"/>
      <c r="I41" s="20" t="n"/>
      <c r="J41" s="20" t="n"/>
      <c r="K41" s="20" t="n"/>
      <c r="L41" s="35" t="n"/>
      <c r="M41" s="35" t="n"/>
      <c r="N41" s="25">
        <f>IF(A41="","",IF(OR(C41="",L41=""),"",IFERROR((L41-C41)*1440,"")))</f>
        <v/>
      </c>
      <c r="O41" s="26">
        <f>IF(A41="","",IF(I41="","",IFERROR(_xlfn.XLOOKUP(I41,$A$6:$A$105,$J$6:$J$105),"ID introuvable")))</f>
        <v/>
      </c>
      <c r="P41" s="11">
        <f>IF(A41="","",_xlfn.TEXTJOIN(" | ",TRUE,IF(D41&lt;=C41,"Horaires invalides",""),IF(AND(C41&lt;'Paramètres'!$B$3+'Paramètres'!$B$4,J41&lt;&gt;"Terminé",J41&lt;&gt;"Annulé"),"En retard",""),IF(O41="ID introuvable","Dépendance inconnue",""),IF(AND(O41&lt;&gt;"",O41&lt;&gt;"Terminé",J41="En cours"),"Dépendance non terminée",""),IF(COUNTIFS($F$6:$F$105,F41,$C$6:$C$105,"&lt;"&amp;D41,$D$6:$D$105,"&gt;"&amp;C41)&gt;1,"Chevauchement de zone","")))</f>
        <v/>
      </c>
      <c r="Q41" s="21" t="n"/>
    </row>
    <row r="42" ht="30" customHeight="1">
      <c r="A42" s="20" t="n"/>
      <c r="B42" s="21" t="n"/>
      <c r="C42" s="35" t="n"/>
      <c r="D42" s="35" t="n"/>
      <c r="E42" s="23">
        <f>IF(A42="","",IF(OR(C42="",D42=""),"",IFERROR((D42-C42)*1440,"")))</f>
        <v/>
      </c>
      <c r="F42" s="20" t="n"/>
      <c r="G42" s="20" t="n"/>
      <c r="H42" s="21" t="n"/>
      <c r="I42" s="20" t="n"/>
      <c r="J42" s="20" t="n"/>
      <c r="K42" s="20" t="n"/>
      <c r="L42" s="35" t="n"/>
      <c r="M42" s="35" t="n"/>
      <c r="N42" s="23">
        <f>IF(A42="","",IF(OR(C42="",L42=""),"",IFERROR((L42-C42)*1440,"")))</f>
        <v/>
      </c>
      <c r="O42" s="24">
        <f>IF(A42="","",IF(I42="","",IFERROR(_xlfn.XLOOKUP(I42,$A$6:$A$105,$J$6:$J$105),"ID introuvable")))</f>
        <v/>
      </c>
      <c r="P42" s="9">
        <f>IF(A42="","",_xlfn.TEXTJOIN(" | ",TRUE,IF(D42&lt;=C42,"Horaires invalides",""),IF(AND(C42&lt;'Paramètres'!$B$3+'Paramètres'!$B$4,J42&lt;&gt;"Terminé",J42&lt;&gt;"Annulé"),"En retard",""),IF(O42="ID introuvable","Dépendance inconnue",""),IF(AND(O42&lt;&gt;"",O42&lt;&gt;"Terminé",J42="En cours"),"Dépendance non terminée",""),IF(COUNTIFS($F$6:$F$105,F42,$C$6:$C$105,"&lt;"&amp;D42,$D$6:$D$105,"&gt;"&amp;C42)&gt;1,"Chevauchement de zone","")))</f>
        <v/>
      </c>
      <c r="Q42" s="21" t="n"/>
    </row>
    <row r="43" ht="30" customHeight="1">
      <c r="A43" s="20" t="n"/>
      <c r="B43" s="21" t="n"/>
      <c r="C43" s="35" t="n"/>
      <c r="D43" s="35" t="n"/>
      <c r="E43" s="25">
        <f>IF(A43="","",IF(OR(C43="",D43=""),"",IFERROR((D43-C43)*1440,"")))</f>
        <v/>
      </c>
      <c r="F43" s="20" t="n"/>
      <c r="G43" s="20" t="n"/>
      <c r="H43" s="21" t="n"/>
      <c r="I43" s="20" t="n"/>
      <c r="J43" s="20" t="n"/>
      <c r="K43" s="20" t="n"/>
      <c r="L43" s="35" t="n"/>
      <c r="M43" s="35" t="n"/>
      <c r="N43" s="25">
        <f>IF(A43="","",IF(OR(C43="",L43=""),"",IFERROR((L43-C43)*1440,"")))</f>
        <v/>
      </c>
      <c r="O43" s="26">
        <f>IF(A43="","",IF(I43="","",IFERROR(_xlfn.XLOOKUP(I43,$A$6:$A$105,$J$6:$J$105),"ID introuvable")))</f>
        <v/>
      </c>
      <c r="P43" s="11">
        <f>IF(A43="","",_xlfn.TEXTJOIN(" | ",TRUE,IF(D43&lt;=C43,"Horaires invalides",""),IF(AND(C43&lt;'Paramètres'!$B$3+'Paramètres'!$B$4,J43&lt;&gt;"Terminé",J43&lt;&gt;"Annulé"),"En retard",""),IF(O43="ID introuvable","Dépendance inconnue",""),IF(AND(O43&lt;&gt;"",O43&lt;&gt;"Terminé",J43="En cours"),"Dépendance non terminée",""),IF(COUNTIFS($F$6:$F$105,F43,$C$6:$C$105,"&lt;"&amp;D43,$D$6:$D$105,"&gt;"&amp;C43)&gt;1,"Chevauchement de zone","")))</f>
        <v/>
      </c>
      <c r="Q43" s="21" t="n"/>
    </row>
    <row r="44" ht="30" customHeight="1">
      <c r="A44" s="20" t="n"/>
      <c r="B44" s="21" t="n"/>
      <c r="C44" s="35" t="n"/>
      <c r="D44" s="35" t="n"/>
      <c r="E44" s="23">
        <f>IF(A44="","",IF(OR(C44="",D44=""),"",IFERROR((D44-C44)*1440,"")))</f>
        <v/>
      </c>
      <c r="F44" s="20" t="n"/>
      <c r="G44" s="20" t="n"/>
      <c r="H44" s="21" t="n"/>
      <c r="I44" s="20" t="n"/>
      <c r="J44" s="20" t="n"/>
      <c r="K44" s="20" t="n"/>
      <c r="L44" s="35" t="n"/>
      <c r="M44" s="35" t="n"/>
      <c r="N44" s="23">
        <f>IF(A44="","",IF(OR(C44="",L44=""),"",IFERROR((L44-C44)*1440,"")))</f>
        <v/>
      </c>
      <c r="O44" s="24">
        <f>IF(A44="","",IF(I44="","",IFERROR(_xlfn.XLOOKUP(I44,$A$6:$A$105,$J$6:$J$105),"ID introuvable")))</f>
        <v/>
      </c>
      <c r="P44" s="9">
        <f>IF(A44="","",_xlfn.TEXTJOIN(" | ",TRUE,IF(D44&lt;=C44,"Horaires invalides",""),IF(AND(C44&lt;'Paramètres'!$B$3+'Paramètres'!$B$4,J44&lt;&gt;"Terminé",J44&lt;&gt;"Annulé"),"En retard",""),IF(O44="ID introuvable","Dépendance inconnue",""),IF(AND(O44&lt;&gt;"",O44&lt;&gt;"Terminé",J44="En cours"),"Dépendance non terminée",""),IF(COUNTIFS($F$6:$F$105,F44,$C$6:$C$105,"&lt;"&amp;D44,$D$6:$D$105,"&gt;"&amp;C44)&gt;1,"Chevauchement de zone","")))</f>
        <v/>
      </c>
      <c r="Q44" s="21" t="n"/>
    </row>
    <row r="45" ht="30" customHeight="1">
      <c r="A45" s="20" t="n"/>
      <c r="B45" s="21" t="n"/>
      <c r="C45" s="35" t="n"/>
      <c r="D45" s="35" t="n"/>
      <c r="E45" s="25">
        <f>IF(A45="","",IF(OR(C45="",D45=""),"",IFERROR((D45-C45)*1440,"")))</f>
        <v/>
      </c>
      <c r="F45" s="20" t="n"/>
      <c r="G45" s="20" t="n"/>
      <c r="H45" s="21" t="n"/>
      <c r="I45" s="20" t="n"/>
      <c r="J45" s="20" t="n"/>
      <c r="K45" s="20" t="n"/>
      <c r="L45" s="35" t="n"/>
      <c r="M45" s="35" t="n"/>
      <c r="N45" s="25">
        <f>IF(A45="","",IF(OR(C45="",L45=""),"",IFERROR((L45-C45)*1440,"")))</f>
        <v/>
      </c>
      <c r="O45" s="26">
        <f>IF(A45="","",IF(I45="","",IFERROR(_xlfn.XLOOKUP(I45,$A$6:$A$105,$J$6:$J$105),"ID introuvable")))</f>
        <v/>
      </c>
      <c r="P45" s="11">
        <f>IF(A45="","",_xlfn.TEXTJOIN(" | ",TRUE,IF(D45&lt;=C45,"Horaires invalides",""),IF(AND(C45&lt;'Paramètres'!$B$3+'Paramètres'!$B$4,J45&lt;&gt;"Terminé",J45&lt;&gt;"Annulé"),"En retard",""),IF(O45="ID introuvable","Dépendance inconnue",""),IF(AND(O45&lt;&gt;"",O45&lt;&gt;"Terminé",J45="En cours"),"Dépendance non terminée",""),IF(COUNTIFS($F$6:$F$105,F45,$C$6:$C$105,"&lt;"&amp;D45,$D$6:$D$105,"&gt;"&amp;C45)&gt;1,"Chevauchement de zone","")))</f>
        <v/>
      </c>
      <c r="Q45" s="21" t="n"/>
    </row>
    <row r="46" ht="30" customHeight="1">
      <c r="A46" s="20" t="n"/>
      <c r="B46" s="21" t="n"/>
      <c r="C46" s="35" t="n"/>
      <c r="D46" s="35" t="n"/>
      <c r="E46" s="23">
        <f>IF(A46="","",IF(OR(C46="",D46=""),"",IFERROR((D46-C46)*1440,"")))</f>
        <v/>
      </c>
      <c r="F46" s="20" t="n"/>
      <c r="G46" s="20" t="n"/>
      <c r="H46" s="21" t="n"/>
      <c r="I46" s="20" t="n"/>
      <c r="J46" s="20" t="n"/>
      <c r="K46" s="20" t="n"/>
      <c r="L46" s="35" t="n"/>
      <c r="M46" s="35" t="n"/>
      <c r="N46" s="23">
        <f>IF(A46="","",IF(OR(C46="",L46=""),"",IFERROR((L46-C46)*1440,"")))</f>
        <v/>
      </c>
      <c r="O46" s="24">
        <f>IF(A46="","",IF(I46="","",IFERROR(_xlfn.XLOOKUP(I46,$A$6:$A$105,$J$6:$J$105),"ID introuvable")))</f>
        <v/>
      </c>
      <c r="P46" s="9">
        <f>IF(A46="","",_xlfn.TEXTJOIN(" | ",TRUE,IF(D46&lt;=C46,"Horaires invalides",""),IF(AND(C46&lt;'Paramètres'!$B$3+'Paramètres'!$B$4,J46&lt;&gt;"Terminé",J46&lt;&gt;"Annulé"),"En retard",""),IF(O46="ID introuvable","Dépendance inconnue",""),IF(AND(O46&lt;&gt;"",O46&lt;&gt;"Terminé",J46="En cours"),"Dépendance non terminée",""),IF(COUNTIFS($F$6:$F$105,F46,$C$6:$C$105,"&lt;"&amp;D46,$D$6:$D$105,"&gt;"&amp;C46)&gt;1,"Chevauchement de zone","")))</f>
        <v/>
      </c>
      <c r="Q46" s="21" t="n"/>
    </row>
    <row r="47" ht="30" customHeight="1">
      <c r="A47" s="20" t="n"/>
      <c r="B47" s="21" t="n"/>
      <c r="C47" s="35" t="n"/>
      <c r="D47" s="35" t="n"/>
      <c r="E47" s="25">
        <f>IF(A47="","",IF(OR(C47="",D47=""),"",IFERROR((D47-C47)*1440,"")))</f>
        <v/>
      </c>
      <c r="F47" s="20" t="n"/>
      <c r="G47" s="20" t="n"/>
      <c r="H47" s="21" t="n"/>
      <c r="I47" s="20" t="n"/>
      <c r="J47" s="20" t="n"/>
      <c r="K47" s="20" t="n"/>
      <c r="L47" s="35" t="n"/>
      <c r="M47" s="35" t="n"/>
      <c r="N47" s="25">
        <f>IF(A47="","",IF(OR(C47="",L47=""),"",IFERROR((L47-C47)*1440,"")))</f>
        <v/>
      </c>
      <c r="O47" s="26">
        <f>IF(A47="","",IF(I47="","",IFERROR(_xlfn.XLOOKUP(I47,$A$6:$A$105,$J$6:$J$105),"ID introuvable")))</f>
        <v/>
      </c>
      <c r="P47" s="11">
        <f>IF(A47="","",_xlfn.TEXTJOIN(" | ",TRUE,IF(D47&lt;=C47,"Horaires invalides",""),IF(AND(C47&lt;'Paramètres'!$B$3+'Paramètres'!$B$4,J47&lt;&gt;"Terminé",J47&lt;&gt;"Annulé"),"En retard",""),IF(O47="ID introuvable","Dépendance inconnue",""),IF(AND(O47&lt;&gt;"",O47&lt;&gt;"Terminé",J47="En cours"),"Dépendance non terminée",""),IF(COUNTIFS($F$6:$F$105,F47,$C$6:$C$105,"&lt;"&amp;D47,$D$6:$D$105,"&gt;"&amp;C47)&gt;1,"Chevauchement de zone","")))</f>
        <v/>
      </c>
      <c r="Q47" s="21" t="n"/>
    </row>
    <row r="48" ht="30" customHeight="1">
      <c r="A48" s="20" t="n"/>
      <c r="B48" s="21" t="n"/>
      <c r="C48" s="35" t="n"/>
      <c r="D48" s="35" t="n"/>
      <c r="E48" s="23">
        <f>IF(A48="","",IF(OR(C48="",D48=""),"",IFERROR((D48-C48)*1440,"")))</f>
        <v/>
      </c>
      <c r="F48" s="20" t="n"/>
      <c r="G48" s="20" t="n"/>
      <c r="H48" s="21" t="n"/>
      <c r="I48" s="20" t="n"/>
      <c r="J48" s="20" t="n"/>
      <c r="K48" s="20" t="n"/>
      <c r="L48" s="35" t="n"/>
      <c r="M48" s="35" t="n"/>
      <c r="N48" s="23">
        <f>IF(A48="","",IF(OR(C48="",L48=""),"",IFERROR((L48-C48)*1440,"")))</f>
        <v/>
      </c>
      <c r="O48" s="24">
        <f>IF(A48="","",IF(I48="","",IFERROR(_xlfn.XLOOKUP(I48,$A$6:$A$105,$J$6:$J$105),"ID introuvable")))</f>
        <v/>
      </c>
      <c r="P48" s="9">
        <f>IF(A48="","",_xlfn.TEXTJOIN(" | ",TRUE,IF(D48&lt;=C48,"Horaires invalides",""),IF(AND(C48&lt;'Paramètres'!$B$3+'Paramètres'!$B$4,J48&lt;&gt;"Terminé",J48&lt;&gt;"Annulé"),"En retard",""),IF(O48="ID introuvable","Dépendance inconnue",""),IF(AND(O48&lt;&gt;"",O48&lt;&gt;"Terminé",J48="En cours"),"Dépendance non terminée",""),IF(COUNTIFS($F$6:$F$105,F48,$C$6:$C$105,"&lt;"&amp;D48,$D$6:$D$105,"&gt;"&amp;C48)&gt;1,"Chevauchement de zone","")))</f>
        <v/>
      </c>
      <c r="Q48" s="21" t="n"/>
    </row>
    <row r="49" ht="30" customHeight="1">
      <c r="A49" s="20" t="n"/>
      <c r="B49" s="21" t="n"/>
      <c r="C49" s="35" t="n"/>
      <c r="D49" s="35" t="n"/>
      <c r="E49" s="25">
        <f>IF(A49="","",IF(OR(C49="",D49=""),"",IFERROR((D49-C49)*1440,"")))</f>
        <v/>
      </c>
      <c r="F49" s="20" t="n"/>
      <c r="G49" s="20" t="n"/>
      <c r="H49" s="21" t="n"/>
      <c r="I49" s="20" t="n"/>
      <c r="J49" s="20" t="n"/>
      <c r="K49" s="20" t="n"/>
      <c r="L49" s="35" t="n"/>
      <c r="M49" s="35" t="n"/>
      <c r="N49" s="25">
        <f>IF(A49="","",IF(OR(C49="",L49=""),"",IFERROR((L49-C49)*1440,"")))</f>
        <v/>
      </c>
      <c r="O49" s="26">
        <f>IF(A49="","",IF(I49="","",IFERROR(_xlfn.XLOOKUP(I49,$A$6:$A$105,$J$6:$J$105),"ID introuvable")))</f>
        <v/>
      </c>
      <c r="P49" s="11">
        <f>IF(A49="","",_xlfn.TEXTJOIN(" | ",TRUE,IF(D49&lt;=C49,"Horaires invalides",""),IF(AND(C49&lt;'Paramètres'!$B$3+'Paramètres'!$B$4,J49&lt;&gt;"Terminé",J49&lt;&gt;"Annulé"),"En retard",""),IF(O49="ID introuvable","Dépendance inconnue",""),IF(AND(O49&lt;&gt;"",O49&lt;&gt;"Terminé",J49="En cours"),"Dépendance non terminée",""),IF(COUNTIFS($F$6:$F$105,F49,$C$6:$C$105,"&lt;"&amp;D49,$D$6:$D$105,"&gt;"&amp;C49)&gt;1,"Chevauchement de zone","")))</f>
        <v/>
      </c>
      <c r="Q49" s="21" t="n"/>
    </row>
    <row r="50" ht="30" customHeight="1">
      <c r="A50" s="20" t="n"/>
      <c r="B50" s="21" t="n"/>
      <c r="C50" s="35" t="n"/>
      <c r="D50" s="35" t="n"/>
      <c r="E50" s="23">
        <f>IF(A50="","",IF(OR(C50="",D50=""),"",IFERROR((D50-C50)*1440,"")))</f>
        <v/>
      </c>
      <c r="F50" s="20" t="n"/>
      <c r="G50" s="20" t="n"/>
      <c r="H50" s="21" t="n"/>
      <c r="I50" s="20" t="n"/>
      <c r="J50" s="20" t="n"/>
      <c r="K50" s="20" t="n"/>
      <c r="L50" s="35" t="n"/>
      <c r="M50" s="35" t="n"/>
      <c r="N50" s="23">
        <f>IF(A50="","",IF(OR(C50="",L50=""),"",IFERROR((L50-C50)*1440,"")))</f>
        <v/>
      </c>
      <c r="O50" s="24">
        <f>IF(A50="","",IF(I50="","",IFERROR(_xlfn.XLOOKUP(I50,$A$6:$A$105,$J$6:$J$105),"ID introuvable")))</f>
        <v/>
      </c>
      <c r="P50" s="9">
        <f>IF(A50="","",_xlfn.TEXTJOIN(" | ",TRUE,IF(D50&lt;=C50,"Horaires invalides",""),IF(AND(C50&lt;'Paramètres'!$B$3+'Paramètres'!$B$4,J50&lt;&gt;"Terminé",J50&lt;&gt;"Annulé"),"En retard",""),IF(O50="ID introuvable","Dépendance inconnue",""),IF(AND(O50&lt;&gt;"",O50&lt;&gt;"Terminé",J50="En cours"),"Dépendance non terminée",""),IF(COUNTIFS($F$6:$F$105,F50,$C$6:$C$105,"&lt;"&amp;D50,$D$6:$D$105,"&gt;"&amp;C50)&gt;1,"Chevauchement de zone","")))</f>
        <v/>
      </c>
      <c r="Q50" s="21" t="n"/>
    </row>
    <row r="51" ht="30" customHeight="1">
      <c r="A51" s="20" t="n"/>
      <c r="B51" s="21" t="n"/>
      <c r="C51" s="35" t="n"/>
      <c r="D51" s="35" t="n"/>
      <c r="E51" s="25">
        <f>IF(A51="","",IF(OR(C51="",D51=""),"",IFERROR((D51-C51)*1440,"")))</f>
        <v/>
      </c>
      <c r="F51" s="20" t="n"/>
      <c r="G51" s="20" t="n"/>
      <c r="H51" s="21" t="n"/>
      <c r="I51" s="20" t="n"/>
      <c r="J51" s="20" t="n"/>
      <c r="K51" s="20" t="n"/>
      <c r="L51" s="35" t="n"/>
      <c r="M51" s="35" t="n"/>
      <c r="N51" s="25">
        <f>IF(A51="","",IF(OR(C51="",L51=""),"",IFERROR((L51-C51)*1440,"")))</f>
        <v/>
      </c>
      <c r="O51" s="26">
        <f>IF(A51="","",IF(I51="","",IFERROR(_xlfn.XLOOKUP(I51,$A$6:$A$105,$J$6:$J$105),"ID introuvable")))</f>
        <v/>
      </c>
      <c r="P51" s="11">
        <f>IF(A51="","",_xlfn.TEXTJOIN(" | ",TRUE,IF(D51&lt;=C51,"Horaires invalides",""),IF(AND(C51&lt;'Paramètres'!$B$3+'Paramètres'!$B$4,J51&lt;&gt;"Terminé",J51&lt;&gt;"Annulé"),"En retard",""),IF(O51="ID introuvable","Dépendance inconnue",""),IF(AND(O51&lt;&gt;"",O51&lt;&gt;"Terminé",J51="En cours"),"Dépendance non terminée",""),IF(COUNTIFS($F$6:$F$105,F51,$C$6:$C$105,"&lt;"&amp;D51,$D$6:$D$105,"&gt;"&amp;C51)&gt;1,"Chevauchement de zone","")))</f>
        <v/>
      </c>
      <c r="Q51" s="21" t="n"/>
    </row>
    <row r="52" ht="30" customHeight="1">
      <c r="A52" s="20" t="n"/>
      <c r="B52" s="21" t="n"/>
      <c r="C52" s="35" t="n"/>
      <c r="D52" s="35" t="n"/>
      <c r="E52" s="23">
        <f>IF(A52="","",IF(OR(C52="",D52=""),"",IFERROR((D52-C52)*1440,"")))</f>
        <v/>
      </c>
      <c r="F52" s="20" t="n"/>
      <c r="G52" s="20" t="n"/>
      <c r="H52" s="21" t="n"/>
      <c r="I52" s="20" t="n"/>
      <c r="J52" s="20" t="n"/>
      <c r="K52" s="20" t="n"/>
      <c r="L52" s="35" t="n"/>
      <c r="M52" s="35" t="n"/>
      <c r="N52" s="23">
        <f>IF(A52="","",IF(OR(C52="",L52=""),"",IFERROR((L52-C52)*1440,"")))</f>
        <v/>
      </c>
      <c r="O52" s="24">
        <f>IF(A52="","",IF(I52="","",IFERROR(_xlfn.XLOOKUP(I52,$A$6:$A$105,$J$6:$J$105),"ID introuvable")))</f>
        <v/>
      </c>
      <c r="P52" s="9">
        <f>IF(A52="","",_xlfn.TEXTJOIN(" | ",TRUE,IF(D52&lt;=C52,"Horaires invalides",""),IF(AND(C52&lt;'Paramètres'!$B$3+'Paramètres'!$B$4,J52&lt;&gt;"Terminé",J52&lt;&gt;"Annulé"),"En retard",""),IF(O52="ID introuvable","Dépendance inconnue",""),IF(AND(O52&lt;&gt;"",O52&lt;&gt;"Terminé",J52="En cours"),"Dépendance non terminée",""),IF(COUNTIFS($F$6:$F$105,F52,$C$6:$C$105,"&lt;"&amp;D52,$D$6:$D$105,"&gt;"&amp;C52)&gt;1,"Chevauchement de zone","")))</f>
        <v/>
      </c>
      <c r="Q52" s="21" t="n"/>
    </row>
    <row r="53" ht="30" customHeight="1">
      <c r="A53" s="20" t="n"/>
      <c r="B53" s="21" t="n"/>
      <c r="C53" s="35" t="n"/>
      <c r="D53" s="35" t="n"/>
      <c r="E53" s="25">
        <f>IF(A53="","",IF(OR(C53="",D53=""),"",IFERROR((D53-C53)*1440,"")))</f>
        <v/>
      </c>
      <c r="F53" s="20" t="n"/>
      <c r="G53" s="20" t="n"/>
      <c r="H53" s="21" t="n"/>
      <c r="I53" s="20" t="n"/>
      <c r="J53" s="20" t="n"/>
      <c r="K53" s="20" t="n"/>
      <c r="L53" s="35" t="n"/>
      <c r="M53" s="35" t="n"/>
      <c r="N53" s="25">
        <f>IF(A53="","",IF(OR(C53="",L53=""),"",IFERROR((L53-C53)*1440,"")))</f>
        <v/>
      </c>
      <c r="O53" s="26">
        <f>IF(A53="","",IF(I53="","",IFERROR(_xlfn.XLOOKUP(I53,$A$6:$A$105,$J$6:$J$105),"ID introuvable")))</f>
        <v/>
      </c>
      <c r="P53" s="11">
        <f>IF(A53="","",_xlfn.TEXTJOIN(" | ",TRUE,IF(D53&lt;=C53,"Horaires invalides",""),IF(AND(C53&lt;'Paramètres'!$B$3+'Paramètres'!$B$4,J53&lt;&gt;"Terminé",J53&lt;&gt;"Annulé"),"En retard",""),IF(O53="ID introuvable","Dépendance inconnue",""),IF(AND(O53&lt;&gt;"",O53&lt;&gt;"Terminé",J53="En cours"),"Dépendance non terminée",""),IF(COUNTIFS($F$6:$F$105,F53,$C$6:$C$105,"&lt;"&amp;D53,$D$6:$D$105,"&gt;"&amp;C53)&gt;1,"Chevauchement de zone","")))</f>
        <v/>
      </c>
      <c r="Q53" s="21" t="n"/>
    </row>
    <row r="54" ht="30" customHeight="1">
      <c r="A54" s="20" t="n"/>
      <c r="B54" s="21" t="n"/>
      <c r="C54" s="35" t="n"/>
      <c r="D54" s="35" t="n"/>
      <c r="E54" s="23">
        <f>IF(A54="","",IF(OR(C54="",D54=""),"",IFERROR((D54-C54)*1440,"")))</f>
        <v/>
      </c>
      <c r="F54" s="20" t="n"/>
      <c r="G54" s="20" t="n"/>
      <c r="H54" s="21" t="n"/>
      <c r="I54" s="20" t="n"/>
      <c r="J54" s="20" t="n"/>
      <c r="K54" s="20" t="n"/>
      <c r="L54" s="35" t="n"/>
      <c r="M54" s="35" t="n"/>
      <c r="N54" s="23">
        <f>IF(A54="","",IF(OR(C54="",L54=""),"",IFERROR((L54-C54)*1440,"")))</f>
        <v/>
      </c>
      <c r="O54" s="24">
        <f>IF(A54="","",IF(I54="","",IFERROR(_xlfn.XLOOKUP(I54,$A$6:$A$105,$J$6:$J$105),"ID introuvable")))</f>
        <v/>
      </c>
      <c r="P54" s="9">
        <f>IF(A54="","",_xlfn.TEXTJOIN(" | ",TRUE,IF(D54&lt;=C54,"Horaires invalides",""),IF(AND(C54&lt;'Paramètres'!$B$3+'Paramètres'!$B$4,J54&lt;&gt;"Terminé",J54&lt;&gt;"Annulé"),"En retard",""),IF(O54="ID introuvable","Dépendance inconnue",""),IF(AND(O54&lt;&gt;"",O54&lt;&gt;"Terminé",J54="En cours"),"Dépendance non terminée",""),IF(COUNTIFS($F$6:$F$105,F54,$C$6:$C$105,"&lt;"&amp;D54,$D$6:$D$105,"&gt;"&amp;C54)&gt;1,"Chevauchement de zone","")))</f>
        <v/>
      </c>
      <c r="Q54" s="21" t="n"/>
    </row>
    <row r="55" ht="30" customHeight="1">
      <c r="A55" s="20" t="n"/>
      <c r="B55" s="21" t="n"/>
      <c r="C55" s="35" t="n"/>
      <c r="D55" s="35" t="n"/>
      <c r="E55" s="25">
        <f>IF(A55="","",IF(OR(C55="",D55=""),"",IFERROR((D55-C55)*1440,"")))</f>
        <v/>
      </c>
      <c r="F55" s="20" t="n"/>
      <c r="G55" s="20" t="n"/>
      <c r="H55" s="21" t="n"/>
      <c r="I55" s="20" t="n"/>
      <c r="J55" s="20" t="n"/>
      <c r="K55" s="20" t="n"/>
      <c r="L55" s="35" t="n"/>
      <c r="M55" s="35" t="n"/>
      <c r="N55" s="25">
        <f>IF(A55="","",IF(OR(C55="",L55=""),"",IFERROR((L55-C55)*1440,"")))</f>
        <v/>
      </c>
      <c r="O55" s="26">
        <f>IF(A55="","",IF(I55="","",IFERROR(_xlfn.XLOOKUP(I55,$A$6:$A$105,$J$6:$J$105),"ID introuvable")))</f>
        <v/>
      </c>
      <c r="P55" s="11">
        <f>IF(A55="","",_xlfn.TEXTJOIN(" | ",TRUE,IF(D55&lt;=C55,"Horaires invalides",""),IF(AND(C55&lt;'Paramètres'!$B$3+'Paramètres'!$B$4,J55&lt;&gt;"Terminé",J55&lt;&gt;"Annulé"),"En retard",""),IF(O55="ID introuvable","Dépendance inconnue",""),IF(AND(O55&lt;&gt;"",O55&lt;&gt;"Terminé",J55="En cours"),"Dépendance non terminée",""),IF(COUNTIFS($F$6:$F$105,F55,$C$6:$C$105,"&lt;"&amp;D55,$D$6:$D$105,"&gt;"&amp;C55)&gt;1,"Chevauchement de zone","")))</f>
        <v/>
      </c>
      <c r="Q55" s="21" t="n"/>
    </row>
    <row r="56" ht="30" customHeight="1">
      <c r="A56" s="20" t="n"/>
      <c r="B56" s="21" t="n"/>
      <c r="C56" s="35" t="n"/>
      <c r="D56" s="35" t="n"/>
      <c r="E56" s="23">
        <f>IF(A56="","",IF(OR(C56="",D56=""),"",IFERROR((D56-C56)*1440,"")))</f>
        <v/>
      </c>
      <c r="F56" s="20" t="n"/>
      <c r="G56" s="20" t="n"/>
      <c r="H56" s="21" t="n"/>
      <c r="I56" s="20" t="n"/>
      <c r="J56" s="20" t="n"/>
      <c r="K56" s="20" t="n"/>
      <c r="L56" s="35" t="n"/>
      <c r="M56" s="35" t="n"/>
      <c r="N56" s="23">
        <f>IF(A56="","",IF(OR(C56="",L56=""),"",IFERROR((L56-C56)*1440,"")))</f>
        <v/>
      </c>
      <c r="O56" s="24">
        <f>IF(A56="","",IF(I56="","",IFERROR(_xlfn.XLOOKUP(I56,$A$6:$A$105,$J$6:$J$105),"ID introuvable")))</f>
        <v/>
      </c>
      <c r="P56" s="9">
        <f>IF(A56="","",_xlfn.TEXTJOIN(" | ",TRUE,IF(D56&lt;=C56,"Horaires invalides",""),IF(AND(C56&lt;'Paramètres'!$B$3+'Paramètres'!$B$4,J56&lt;&gt;"Terminé",J56&lt;&gt;"Annulé"),"En retard",""),IF(O56="ID introuvable","Dépendance inconnue",""),IF(AND(O56&lt;&gt;"",O56&lt;&gt;"Terminé",J56="En cours"),"Dépendance non terminée",""),IF(COUNTIFS($F$6:$F$105,F56,$C$6:$C$105,"&lt;"&amp;D56,$D$6:$D$105,"&gt;"&amp;C56)&gt;1,"Chevauchement de zone","")))</f>
        <v/>
      </c>
      <c r="Q56" s="21" t="n"/>
    </row>
    <row r="57" ht="30" customHeight="1">
      <c r="A57" s="20" t="n"/>
      <c r="B57" s="21" t="n"/>
      <c r="C57" s="35" t="n"/>
      <c r="D57" s="35" t="n"/>
      <c r="E57" s="25">
        <f>IF(A57="","",IF(OR(C57="",D57=""),"",IFERROR((D57-C57)*1440,"")))</f>
        <v/>
      </c>
      <c r="F57" s="20" t="n"/>
      <c r="G57" s="20" t="n"/>
      <c r="H57" s="21" t="n"/>
      <c r="I57" s="20" t="n"/>
      <c r="J57" s="20" t="n"/>
      <c r="K57" s="20" t="n"/>
      <c r="L57" s="35" t="n"/>
      <c r="M57" s="35" t="n"/>
      <c r="N57" s="25">
        <f>IF(A57="","",IF(OR(C57="",L57=""),"",IFERROR((L57-C57)*1440,"")))</f>
        <v/>
      </c>
      <c r="O57" s="26">
        <f>IF(A57="","",IF(I57="","",IFERROR(_xlfn.XLOOKUP(I57,$A$6:$A$105,$J$6:$J$105),"ID introuvable")))</f>
        <v/>
      </c>
      <c r="P57" s="11">
        <f>IF(A57="","",_xlfn.TEXTJOIN(" | ",TRUE,IF(D57&lt;=C57,"Horaires invalides",""),IF(AND(C57&lt;'Paramètres'!$B$3+'Paramètres'!$B$4,J57&lt;&gt;"Terminé",J57&lt;&gt;"Annulé"),"En retard",""),IF(O57="ID introuvable","Dépendance inconnue",""),IF(AND(O57&lt;&gt;"",O57&lt;&gt;"Terminé",J57="En cours"),"Dépendance non terminée",""),IF(COUNTIFS($F$6:$F$105,F57,$C$6:$C$105,"&lt;"&amp;D57,$D$6:$D$105,"&gt;"&amp;C57)&gt;1,"Chevauchement de zone","")))</f>
        <v/>
      </c>
      <c r="Q57" s="21" t="n"/>
    </row>
    <row r="58" ht="30" customHeight="1">
      <c r="A58" s="20" t="n"/>
      <c r="B58" s="21" t="n"/>
      <c r="C58" s="35" t="n"/>
      <c r="D58" s="35" t="n"/>
      <c r="E58" s="23">
        <f>IF(A58="","",IF(OR(C58="",D58=""),"",IFERROR((D58-C58)*1440,"")))</f>
        <v/>
      </c>
      <c r="F58" s="20" t="n"/>
      <c r="G58" s="20" t="n"/>
      <c r="H58" s="21" t="n"/>
      <c r="I58" s="20" t="n"/>
      <c r="J58" s="20" t="n"/>
      <c r="K58" s="20" t="n"/>
      <c r="L58" s="35" t="n"/>
      <c r="M58" s="35" t="n"/>
      <c r="N58" s="23">
        <f>IF(A58="","",IF(OR(C58="",L58=""),"",IFERROR((L58-C58)*1440,"")))</f>
        <v/>
      </c>
      <c r="O58" s="24">
        <f>IF(A58="","",IF(I58="","",IFERROR(_xlfn.XLOOKUP(I58,$A$6:$A$105,$J$6:$J$105),"ID introuvable")))</f>
        <v/>
      </c>
      <c r="P58" s="9">
        <f>IF(A58="","",_xlfn.TEXTJOIN(" | ",TRUE,IF(D58&lt;=C58,"Horaires invalides",""),IF(AND(C58&lt;'Paramètres'!$B$3+'Paramètres'!$B$4,J58&lt;&gt;"Terminé",J58&lt;&gt;"Annulé"),"En retard",""),IF(O58="ID introuvable","Dépendance inconnue",""),IF(AND(O58&lt;&gt;"",O58&lt;&gt;"Terminé",J58="En cours"),"Dépendance non terminée",""),IF(COUNTIFS($F$6:$F$105,F58,$C$6:$C$105,"&lt;"&amp;D58,$D$6:$D$105,"&gt;"&amp;C58)&gt;1,"Chevauchement de zone","")))</f>
        <v/>
      </c>
      <c r="Q58" s="21" t="n"/>
    </row>
    <row r="59" ht="30" customHeight="1">
      <c r="A59" s="20" t="n"/>
      <c r="B59" s="21" t="n"/>
      <c r="C59" s="35" t="n"/>
      <c r="D59" s="35" t="n"/>
      <c r="E59" s="25">
        <f>IF(A59="","",IF(OR(C59="",D59=""),"",IFERROR((D59-C59)*1440,"")))</f>
        <v/>
      </c>
      <c r="F59" s="20" t="n"/>
      <c r="G59" s="20" t="n"/>
      <c r="H59" s="21" t="n"/>
      <c r="I59" s="20" t="n"/>
      <c r="J59" s="20" t="n"/>
      <c r="K59" s="20" t="n"/>
      <c r="L59" s="35" t="n"/>
      <c r="M59" s="35" t="n"/>
      <c r="N59" s="25">
        <f>IF(A59="","",IF(OR(C59="",L59=""),"",IFERROR((L59-C59)*1440,"")))</f>
        <v/>
      </c>
      <c r="O59" s="26">
        <f>IF(A59="","",IF(I59="","",IFERROR(_xlfn.XLOOKUP(I59,$A$6:$A$105,$J$6:$J$105),"ID introuvable")))</f>
        <v/>
      </c>
      <c r="P59" s="11">
        <f>IF(A59="","",_xlfn.TEXTJOIN(" | ",TRUE,IF(D59&lt;=C59,"Horaires invalides",""),IF(AND(C59&lt;'Paramètres'!$B$3+'Paramètres'!$B$4,J59&lt;&gt;"Terminé",J59&lt;&gt;"Annulé"),"En retard",""),IF(O59="ID introuvable","Dépendance inconnue",""),IF(AND(O59&lt;&gt;"",O59&lt;&gt;"Terminé",J59="En cours"),"Dépendance non terminée",""),IF(COUNTIFS($F$6:$F$105,F59,$C$6:$C$105,"&lt;"&amp;D59,$D$6:$D$105,"&gt;"&amp;C59)&gt;1,"Chevauchement de zone","")))</f>
        <v/>
      </c>
      <c r="Q59" s="21" t="n"/>
    </row>
    <row r="60" ht="30" customHeight="1">
      <c r="A60" s="20" t="n"/>
      <c r="B60" s="21" t="n"/>
      <c r="C60" s="35" t="n"/>
      <c r="D60" s="35" t="n"/>
      <c r="E60" s="23">
        <f>IF(A60="","",IF(OR(C60="",D60=""),"",IFERROR((D60-C60)*1440,"")))</f>
        <v/>
      </c>
      <c r="F60" s="20" t="n"/>
      <c r="G60" s="20" t="n"/>
      <c r="H60" s="21" t="n"/>
      <c r="I60" s="20" t="n"/>
      <c r="J60" s="20" t="n"/>
      <c r="K60" s="20" t="n"/>
      <c r="L60" s="35" t="n"/>
      <c r="M60" s="35" t="n"/>
      <c r="N60" s="23">
        <f>IF(A60="","",IF(OR(C60="",L60=""),"",IFERROR((L60-C60)*1440,"")))</f>
        <v/>
      </c>
      <c r="O60" s="24">
        <f>IF(A60="","",IF(I60="","",IFERROR(_xlfn.XLOOKUP(I60,$A$6:$A$105,$J$6:$J$105),"ID introuvable")))</f>
        <v/>
      </c>
      <c r="P60" s="9">
        <f>IF(A60="","",_xlfn.TEXTJOIN(" | ",TRUE,IF(D60&lt;=C60,"Horaires invalides",""),IF(AND(C60&lt;'Paramètres'!$B$3+'Paramètres'!$B$4,J60&lt;&gt;"Terminé",J60&lt;&gt;"Annulé"),"En retard",""),IF(O60="ID introuvable","Dépendance inconnue",""),IF(AND(O60&lt;&gt;"",O60&lt;&gt;"Terminé",J60="En cours"),"Dépendance non terminée",""),IF(COUNTIFS($F$6:$F$105,F60,$C$6:$C$105,"&lt;"&amp;D60,$D$6:$D$105,"&gt;"&amp;C60)&gt;1,"Chevauchement de zone","")))</f>
        <v/>
      </c>
      <c r="Q60" s="21" t="n"/>
    </row>
    <row r="61" ht="30" customHeight="1">
      <c r="A61" s="20" t="n"/>
      <c r="B61" s="21" t="n"/>
      <c r="C61" s="35" t="n"/>
      <c r="D61" s="35" t="n"/>
      <c r="E61" s="25">
        <f>IF(A61="","",IF(OR(C61="",D61=""),"",IFERROR((D61-C61)*1440,"")))</f>
        <v/>
      </c>
      <c r="F61" s="20" t="n"/>
      <c r="G61" s="20" t="n"/>
      <c r="H61" s="21" t="n"/>
      <c r="I61" s="20" t="n"/>
      <c r="J61" s="20" t="n"/>
      <c r="K61" s="20" t="n"/>
      <c r="L61" s="35" t="n"/>
      <c r="M61" s="35" t="n"/>
      <c r="N61" s="25">
        <f>IF(A61="","",IF(OR(C61="",L61=""),"",IFERROR((L61-C61)*1440,"")))</f>
        <v/>
      </c>
      <c r="O61" s="26">
        <f>IF(A61="","",IF(I61="","",IFERROR(_xlfn.XLOOKUP(I61,$A$6:$A$105,$J$6:$J$105),"ID introuvable")))</f>
        <v/>
      </c>
      <c r="P61" s="11">
        <f>IF(A61="","",_xlfn.TEXTJOIN(" | ",TRUE,IF(D61&lt;=C61,"Horaires invalides",""),IF(AND(C61&lt;'Paramètres'!$B$3+'Paramètres'!$B$4,J61&lt;&gt;"Terminé",J61&lt;&gt;"Annulé"),"En retard",""),IF(O61="ID introuvable","Dépendance inconnue",""),IF(AND(O61&lt;&gt;"",O61&lt;&gt;"Terminé",J61="En cours"),"Dépendance non terminée",""),IF(COUNTIFS($F$6:$F$105,F61,$C$6:$C$105,"&lt;"&amp;D61,$D$6:$D$105,"&gt;"&amp;C61)&gt;1,"Chevauchement de zone","")))</f>
        <v/>
      </c>
      <c r="Q61" s="21" t="n"/>
    </row>
    <row r="62" ht="30" customHeight="1">
      <c r="A62" s="20" t="n"/>
      <c r="B62" s="21" t="n"/>
      <c r="C62" s="35" t="n"/>
      <c r="D62" s="35" t="n"/>
      <c r="E62" s="23">
        <f>IF(A62="","",IF(OR(C62="",D62=""),"",IFERROR((D62-C62)*1440,"")))</f>
        <v/>
      </c>
      <c r="F62" s="20" t="n"/>
      <c r="G62" s="20" t="n"/>
      <c r="H62" s="21" t="n"/>
      <c r="I62" s="20" t="n"/>
      <c r="J62" s="20" t="n"/>
      <c r="K62" s="20" t="n"/>
      <c r="L62" s="35" t="n"/>
      <c r="M62" s="35" t="n"/>
      <c r="N62" s="23">
        <f>IF(A62="","",IF(OR(C62="",L62=""),"",IFERROR((L62-C62)*1440,"")))</f>
        <v/>
      </c>
      <c r="O62" s="24">
        <f>IF(A62="","",IF(I62="","",IFERROR(_xlfn.XLOOKUP(I62,$A$6:$A$105,$J$6:$J$105),"ID introuvable")))</f>
        <v/>
      </c>
      <c r="P62" s="9">
        <f>IF(A62="","",_xlfn.TEXTJOIN(" | ",TRUE,IF(D62&lt;=C62,"Horaires invalides",""),IF(AND(C62&lt;'Paramètres'!$B$3+'Paramètres'!$B$4,J62&lt;&gt;"Terminé",J62&lt;&gt;"Annulé"),"En retard",""),IF(O62="ID introuvable","Dépendance inconnue",""),IF(AND(O62&lt;&gt;"",O62&lt;&gt;"Terminé",J62="En cours"),"Dépendance non terminée",""),IF(COUNTIFS($F$6:$F$105,F62,$C$6:$C$105,"&lt;"&amp;D62,$D$6:$D$105,"&gt;"&amp;C62)&gt;1,"Chevauchement de zone","")))</f>
        <v/>
      </c>
      <c r="Q62" s="21" t="n"/>
    </row>
    <row r="63" ht="30" customHeight="1">
      <c r="A63" s="20" t="n"/>
      <c r="B63" s="21" t="n"/>
      <c r="C63" s="35" t="n"/>
      <c r="D63" s="35" t="n"/>
      <c r="E63" s="25">
        <f>IF(A63="","",IF(OR(C63="",D63=""),"",IFERROR((D63-C63)*1440,"")))</f>
        <v/>
      </c>
      <c r="F63" s="20" t="n"/>
      <c r="G63" s="20" t="n"/>
      <c r="H63" s="21" t="n"/>
      <c r="I63" s="20" t="n"/>
      <c r="J63" s="20" t="n"/>
      <c r="K63" s="20" t="n"/>
      <c r="L63" s="35" t="n"/>
      <c r="M63" s="35" t="n"/>
      <c r="N63" s="25">
        <f>IF(A63="","",IF(OR(C63="",L63=""),"",IFERROR((L63-C63)*1440,"")))</f>
        <v/>
      </c>
      <c r="O63" s="26">
        <f>IF(A63="","",IF(I63="","",IFERROR(_xlfn.XLOOKUP(I63,$A$6:$A$105,$J$6:$J$105),"ID introuvable")))</f>
        <v/>
      </c>
      <c r="P63" s="11">
        <f>IF(A63="","",_xlfn.TEXTJOIN(" | ",TRUE,IF(D63&lt;=C63,"Horaires invalides",""),IF(AND(C63&lt;'Paramètres'!$B$3+'Paramètres'!$B$4,J63&lt;&gt;"Terminé",J63&lt;&gt;"Annulé"),"En retard",""),IF(O63="ID introuvable","Dépendance inconnue",""),IF(AND(O63&lt;&gt;"",O63&lt;&gt;"Terminé",J63="En cours"),"Dépendance non terminée",""),IF(COUNTIFS($F$6:$F$105,F63,$C$6:$C$105,"&lt;"&amp;D63,$D$6:$D$105,"&gt;"&amp;C63)&gt;1,"Chevauchement de zone","")))</f>
        <v/>
      </c>
      <c r="Q63" s="21" t="n"/>
    </row>
    <row r="64" ht="30" customHeight="1">
      <c r="A64" s="20" t="n"/>
      <c r="B64" s="21" t="n"/>
      <c r="C64" s="35" t="n"/>
      <c r="D64" s="35" t="n"/>
      <c r="E64" s="23">
        <f>IF(A64="","",IF(OR(C64="",D64=""),"",IFERROR((D64-C64)*1440,"")))</f>
        <v/>
      </c>
      <c r="F64" s="20" t="n"/>
      <c r="G64" s="20" t="n"/>
      <c r="H64" s="21" t="n"/>
      <c r="I64" s="20" t="n"/>
      <c r="J64" s="20" t="n"/>
      <c r="K64" s="20" t="n"/>
      <c r="L64" s="35" t="n"/>
      <c r="M64" s="35" t="n"/>
      <c r="N64" s="23">
        <f>IF(A64="","",IF(OR(C64="",L64=""),"",IFERROR((L64-C64)*1440,"")))</f>
        <v/>
      </c>
      <c r="O64" s="24">
        <f>IF(A64="","",IF(I64="","",IFERROR(_xlfn.XLOOKUP(I64,$A$6:$A$105,$J$6:$J$105),"ID introuvable")))</f>
        <v/>
      </c>
      <c r="P64" s="9">
        <f>IF(A64="","",_xlfn.TEXTJOIN(" | ",TRUE,IF(D64&lt;=C64,"Horaires invalides",""),IF(AND(C64&lt;'Paramètres'!$B$3+'Paramètres'!$B$4,J64&lt;&gt;"Terminé",J64&lt;&gt;"Annulé"),"En retard",""),IF(O64="ID introuvable","Dépendance inconnue",""),IF(AND(O64&lt;&gt;"",O64&lt;&gt;"Terminé",J64="En cours"),"Dépendance non terminée",""),IF(COUNTIFS($F$6:$F$105,F64,$C$6:$C$105,"&lt;"&amp;D64,$D$6:$D$105,"&gt;"&amp;C64)&gt;1,"Chevauchement de zone","")))</f>
        <v/>
      </c>
      <c r="Q64" s="21" t="n"/>
    </row>
    <row r="65" ht="30" customHeight="1">
      <c r="A65" s="20" t="n"/>
      <c r="B65" s="21" t="n"/>
      <c r="C65" s="35" t="n"/>
      <c r="D65" s="35" t="n"/>
      <c r="E65" s="25">
        <f>IF(A65="","",IF(OR(C65="",D65=""),"",IFERROR((D65-C65)*1440,"")))</f>
        <v/>
      </c>
      <c r="F65" s="20" t="n"/>
      <c r="G65" s="20" t="n"/>
      <c r="H65" s="21" t="n"/>
      <c r="I65" s="20" t="n"/>
      <c r="J65" s="20" t="n"/>
      <c r="K65" s="20" t="n"/>
      <c r="L65" s="35" t="n"/>
      <c r="M65" s="35" t="n"/>
      <c r="N65" s="25">
        <f>IF(A65="","",IF(OR(C65="",L65=""),"",IFERROR((L65-C65)*1440,"")))</f>
        <v/>
      </c>
      <c r="O65" s="26">
        <f>IF(A65="","",IF(I65="","",IFERROR(_xlfn.XLOOKUP(I65,$A$6:$A$105,$J$6:$J$105),"ID introuvable")))</f>
        <v/>
      </c>
      <c r="P65" s="11">
        <f>IF(A65="","",_xlfn.TEXTJOIN(" | ",TRUE,IF(D65&lt;=C65,"Horaires invalides",""),IF(AND(C65&lt;'Paramètres'!$B$3+'Paramètres'!$B$4,J65&lt;&gt;"Terminé",J65&lt;&gt;"Annulé"),"En retard",""),IF(O65="ID introuvable","Dépendance inconnue",""),IF(AND(O65&lt;&gt;"",O65&lt;&gt;"Terminé",J65="En cours"),"Dépendance non terminée",""),IF(COUNTIFS($F$6:$F$105,F65,$C$6:$C$105,"&lt;"&amp;D65,$D$6:$D$105,"&gt;"&amp;C65)&gt;1,"Chevauchement de zone","")))</f>
        <v/>
      </c>
      <c r="Q65" s="21" t="n"/>
    </row>
    <row r="66" ht="30" customHeight="1">
      <c r="A66" s="20" t="n"/>
      <c r="B66" s="21" t="n"/>
      <c r="C66" s="35" t="n"/>
      <c r="D66" s="35" t="n"/>
      <c r="E66" s="23">
        <f>IF(A66="","",IF(OR(C66="",D66=""),"",IFERROR((D66-C66)*1440,"")))</f>
        <v/>
      </c>
      <c r="F66" s="20" t="n"/>
      <c r="G66" s="20" t="n"/>
      <c r="H66" s="21" t="n"/>
      <c r="I66" s="20" t="n"/>
      <c r="J66" s="20" t="n"/>
      <c r="K66" s="20" t="n"/>
      <c r="L66" s="35" t="n"/>
      <c r="M66" s="35" t="n"/>
      <c r="N66" s="23">
        <f>IF(A66="","",IF(OR(C66="",L66=""),"",IFERROR((L66-C66)*1440,"")))</f>
        <v/>
      </c>
      <c r="O66" s="24">
        <f>IF(A66="","",IF(I66="","",IFERROR(_xlfn.XLOOKUP(I66,$A$6:$A$105,$J$6:$J$105),"ID introuvable")))</f>
        <v/>
      </c>
      <c r="P66" s="9">
        <f>IF(A66="","",_xlfn.TEXTJOIN(" | ",TRUE,IF(D66&lt;=C66,"Horaires invalides",""),IF(AND(C66&lt;'Paramètres'!$B$3+'Paramètres'!$B$4,J66&lt;&gt;"Terminé",J66&lt;&gt;"Annulé"),"En retard",""),IF(O66="ID introuvable","Dépendance inconnue",""),IF(AND(O66&lt;&gt;"",O66&lt;&gt;"Terminé",J66="En cours"),"Dépendance non terminée",""),IF(COUNTIFS($F$6:$F$105,F66,$C$6:$C$105,"&lt;"&amp;D66,$D$6:$D$105,"&gt;"&amp;C66)&gt;1,"Chevauchement de zone","")))</f>
        <v/>
      </c>
      <c r="Q66" s="21" t="n"/>
    </row>
    <row r="67" ht="30" customHeight="1">
      <c r="A67" s="20" t="n"/>
      <c r="B67" s="21" t="n"/>
      <c r="C67" s="35" t="n"/>
      <c r="D67" s="35" t="n"/>
      <c r="E67" s="25">
        <f>IF(A67="","",IF(OR(C67="",D67=""),"",IFERROR((D67-C67)*1440,"")))</f>
        <v/>
      </c>
      <c r="F67" s="20" t="n"/>
      <c r="G67" s="20" t="n"/>
      <c r="H67" s="21" t="n"/>
      <c r="I67" s="20" t="n"/>
      <c r="J67" s="20" t="n"/>
      <c r="K67" s="20" t="n"/>
      <c r="L67" s="35" t="n"/>
      <c r="M67" s="35" t="n"/>
      <c r="N67" s="25">
        <f>IF(A67="","",IF(OR(C67="",L67=""),"",IFERROR((L67-C67)*1440,"")))</f>
        <v/>
      </c>
      <c r="O67" s="26">
        <f>IF(A67="","",IF(I67="","",IFERROR(_xlfn.XLOOKUP(I67,$A$6:$A$105,$J$6:$J$105),"ID introuvable")))</f>
        <v/>
      </c>
      <c r="P67" s="11">
        <f>IF(A67="","",_xlfn.TEXTJOIN(" | ",TRUE,IF(D67&lt;=C67,"Horaires invalides",""),IF(AND(C67&lt;'Paramètres'!$B$3+'Paramètres'!$B$4,J67&lt;&gt;"Terminé",J67&lt;&gt;"Annulé"),"En retard",""),IF(O67="ID introuvable","Dépendance inconnue",""),IF(AND(O67&lt;&gt;"",O67&lt;&gt;"Terminé",J67="En cours"),"Dépendance non terminée",""),IF(COUNTIFS($F$6:$F$105,F67,$C$6:$C$105,"&lt;"&amp;D67,$D$6:$D$105,"&gt;"&amp;C67)&gt;1,"Chevauchement de zone","")))</f>
        <v/>
      </c>
      <c r="Q67" s="21" t="n"/>
    </row>
    <row r="68" ht="30" customHeight="1">
      <c r="A68" s="20" t="n"/>
      <c r="B68" s="21" t="n"/>
      <c r="C68" s="35" t="n"/>
      <c r="D68" s="35" t="n"/>
      <c r="E68" s="23">
        <f>IF(A68="","",IF(OR(C68="",D68=""),"",IFERROR((D68-C68)*1440,"")))</f>
        <v/>
      </c>
      <c r="F68" s="20" t="n"/>
      <c r="G68" s="20" t="n"/>
      <c r="H68" s="21" t="n"/>
      <c r="I68" s="20" t="n"/>
      <c r="J68" s="20" t="n"/>
      <c r="K68" s="20" t="n"/>
      <c r="L68" s="35" t="n"/>
      <c r="M68" s="35" t="n"/>
      <c r="N68" s="23">
        <f>IF(A68="","",IF(OR(C68="",L68=""),"",IFERROR((L68-C68)*1440,"")))</f>
        <v/>
      </c>
      <c r="O68" s="24">
        <f>IF(A68="","",IF(I68="","",IFERROR(_xlfn.XLOOKUP(I68,$A$6:$A$105,$J$6:$J$105),"ID introuvable")))</f>
        <v/>
      </c>
      <c r="P68" s="9">
        <f>IF(A68="","",_xlfn.TEXTJOIN(" | ",TRUE,IF(D68&lt;=C68,"Horaires invalides",""),IF(AND(C68&lt;'Paramètres'!$B$3+'Paramètres'!$B$4,J68&lt;&gt;"Terminé",J68&lt;&gt;"Annulé"),"En retard",""),IF(O68="ID introuvable","Dépendance inconnue",""),IF(AND(O68&lt;&gt;"",O68&lt;&gt;"Terminé",J68="En cours"),"Dépendance non terminée",""),IF(COUNTIFS($F$6:$F$105,F68,$C$6:$C$105,"&lt;"&amp;D68,$D$6:$D$105,"&gt;"&amp;C68)&gt;1,"Chevauchement de zone","")))</f>
        <v/>
      </c>
      <c r="Q68" s="21" t="n"/>
    </row>
    <row r="69" ht="30" customHeight="1">
      <c r="A69" s="20" t="n"/>
      <c r="B69" s="21" t="n"/>
      <c r="C69" s="35" t="n"/>
      <c r="D69" s="35" t="n"/>
      <c r="E69" s="25">
        <f>IF(A69="","",IF(OR(C69="",D69=""),"",IFERROR((D69-C69)*1440,"")))</f>
        <v/>
      </c>
      <c r="F69" s="20" t="n"/>
      <c r="G69" s="20" t="n"/>
      <c r="H69" s="21" t="n"/>
      <c r="I69" s="20" t="n"/>
      <c r="J69" s="20" t="n"/>
      <c r="K69" s="20" t="n"/>
      <c r="L69" s="35" t="n"/>
      <c r="M69" s="35" t="n"/>
      <c r="N69" s="25">
        <f>IF(A69="","",IF(OR(C69="",L69=""),"",IFERROR((L69-C69)*1440,"")))</f>
        <v/>
      </c>
      <c r="O69" s="26">
        <f>IF(A69="","",IF(I69="","",IFERROR(_xlfn.XLOOKUP(I69,$A$6:$A$105,$J$6:$J$105),"ID introuvable")))</f>
        <v/>
      </c>
      <c r="P69" s="11">
        <f>IF(A69="","",_xlfn.TEXTJOIN(" | ",TRUE,IF(D69&lt;=C69,"Horaires invalides",""),IF(AND(C69&lt;'Paramètres'!$B$3+'Paramètres'!$B$4,J69&lt;&gt;"Terminé",J69&lt;&gt;"Annulé"),"En retard",""),IF(O69="ID introuvable","Dépendance inconnue",""),IF(AND(O69&lt;&gt;"",O69&lt;&gt;"Terminé",J69="En cours"),"Dépendance non terminée",""),IF(COUNTIFS($F$6:$F$105,F69,$C$6:$C$105,"&lt;"&amp;D69,$D$6:$D$105,"&gt;"&amp;C69)&gt;1,"Chevauchement de zone","")))</f>
        <v/>
      </c>
      <c r="Q69" s="21" t="n"/>
    </row>
    <row r="70" ht="30" customHeight="1">
      <c r="A70" s="20" t="n"/>
      <c r="B70" s="21" t="n"/>
      <c r="C70" s="35" t="n"/>
      <c r="D70" s="35" t="n"/>
      <c r="E70" s="23">
        <f>IF(A70="","",IF(OR(C70="",D70=""),"",IFERROR((D70-C70)*1440,"")))</f>
        <v/>
      </c>
      <c r="F70" s="20" t="n"/>
      <c r="G70" s="20" t="n"/>
      <c r="H70" s="21" t="n"/>
      <c r="I70" s="20" t="n"/>
      <c r="J70" s="20" t="n"/>
      <c r="K70" s="20" t="n"/>
      <c r="L70" s="35" t="n"/>
      <c r="M70" s="35" t="n"/>
      <c r="N70" s="23">
        <f>IF(A70="","",IF(OR(C70="",L70=""),"",IFERROR((L70-C70)*1440,"")))</f>
        <v/>
      </c>
      <c r="O70" s="24">
        <f>IF(A70="","",IF(I70="","",IFERROR(_xlfn.XLOOKUP(I70,$A$6:$A$105,$J$6:$J$105),"ID introuvable")))</f>
        <v/>
      </c>
      <c r="P70" s="9">
        <f>IF(A70="","",_xlfn.TEXTJOIN(" | ",TRUE,IF(D70&lt;=C70,"Horaires invalides",""),IF(AND(C70&lt;'Paramètres'!$B$3+'Paramètres'!$B$4,J70&lt;&gt;"Terminé",J70&lt;&gt;"Annulé"),"En retard",""),IF(O70="ID introuvable","Dépendance inconnue",""),IF(AND(O70&lt;&gt;"",O70&lt;&gt;"Terminé",J70="En cours"),"Dépendance non terminée",""),IF(COUNTIFS($F$6:$F$105,F70,$C$6:$C$105,"&lt;"&amp;D70,$D$6:$D$105,"&gt;"&amp;C70)&gt;1,"Chevauchement de zone","")))</f>
        <v/>
      </c>
      <c r="Q70" s="21" t="n"/>
    </row>
    <row r="71" ht="30" customHeight="1">
      <c r="A71" s="20" t="n"/>
      <c r="B71" s="21" t="n"/>
      <c r="C71" s="35" t="n"/>
      <c r="D71" s="35" t="n"/>
      <c r="E71" s="25">
        <f>IF(A71="","",IF(OR(C71="",D71=""),"",IFERROR((D71-C71)*1440,"")))</f>
        <v/>
      </c>
      <c r="F71" s="20" t="n"/>
      <c r="G71" s="20" t="n"/>
      <c r="H71" s="21" t="n"/>
      <c r="I71" s="20" t="n"/>
      <c r="J71" s="20" t="n"/>
      <c r="K71" s="20" t="n"/>
      <c r="L71" s="35" t="n"/>
      <c r="M71" s="35" t="n"/>
      <c r="N71" s="25">
        <f>IF(A71="","",IF(OR(C71="",L71=""),"",IFERROR((L71-C71)*1440,"")))</f>
        <v/>
      </c>
      <c r="O71" s="26">
        <f>IF(A71="","",IF(I71="","",IFERROR(_xlfn.XLOOKUP(I71,$A$6:$A$105,$J$6:$J$105),"ID introuvable")))</f>
        <v/>
      </c>
      <c r="P71" s="11">
        <f>IF(A71="","",_xlfn.TEXTJOIN(" | ",TRUE,IF(D71&lt;=C71,"Horaires invalides",""),IF(AND(C71&lt;'Paramètres'!$B$3+'Paramètres'!$B$4,J71&lt;&gt;"Terminé",J71&lt;&gt;"Annulé"),"En retard",""),IF(O71="ID introuvable","Dépendance inconnue",""),IF(AND(O71&lt;&gt;"",O71&lt;&gt;"Terminé",J71="En cours"),"Dépendance non terminée",""),IF(COUNTIFS($F$6:$F$105,F71,$C$6:$C$105,"&lt;"&amp;D71,$D$6:$D$105,"&gt;"&amp;C71)&gt;1,"Chevauchement de zone","")))</f>
        <v/>
      </c>
      <c r="Q71" s="21" t="n"/>
    </row>
    <row r="72" ht="30" customHeight="1">
      <c r="A72" s="20" t="n"/>
      <c r="B72" s="21" t="n"/>
      <c r="C72" s="35" t="n"/>
      <c r="D72" s="35" t="n"/>
      <c r="E72" s="23">
        <f>IF(A72="","",IF(OR(C72="",D72=""),"",IFERROR((D72-C72)*1440,"")))</f>
        <v/>
      </c>
      <c r="F72" s="20" t="n"/>
      <c r="G72" s="20" t="n"/>
      <c r="H72" s="21" t="n"/>
      <c r="I72" s="20" t="n"/>
      <c r="J72" s="20" t="n"/>
      <c r="K72" s="20" t="n"/>
      <c r="L72" s="35" t="n"/>
      <c r="M72" s="35" t="n"/>
      <c r="N72" s="23">
        <f>IF(A72="","",IF(OR(C72="",L72=""),"",IFERROR((L72-C72)*1440,"")))</f>
        <v/>
      </c>
      <c r="O72" s="24">
        <f>IF(A72="","",IF(I72="","",IFERROR(_xlfn.XLOOKUP(I72,$A$6:$A$105,$J$6:$J$105),"ID introuvable")))</f>
        <v/>
      </c>
      <c r="P72" s="9">
        <f>IF(A72="","",_xlfn.TEXTJOIN(" | ",TRUE,IF(D72&lt;=C72,"Horaires invalides",""),IF(AND(C72&lt;'Paramètres'!$B$3+'Paramètres'!$B$4,J72&lt;&gt;"Terminé",J72&lt;&gt;"Annulé"),"En retard",""),IF(O72="ID introuvable","Dépendance inconnue",""),IF(AND(O72&lt;&gt;"",O72&lt;&gt;"Terminé",J72="En cours"),"Dépendance non terminée",""),IF(COUNTIFS($F$6:$F$105,F72,$C$6:$C$105,"&lt;"&amp;D72,$D$6:$D$105,"&gt;"&amp;C72)&gt;1,"Chevauchement de zone","")))</f>
        <v/>
      </c>
      <c r="Q72" s="21" t="n"/>
    </row>
    <row r="73" ht="30" customHeight="1">
      <c r="A73" s="20" t="n"/>
      <c r="B73" s="21" t="n"/>
      <c r="C73" s="35" t="n"/>
      <c r="D73" s="35" t="n"/>
      <c r="E73" s="25">
        <f>IF(A73="","",IF(OR(C73="",D73=""),"",IFERROR((D73-C73)*1440,"")))</f>
        <v/>
      </c>
      <c r="F73" s="20" t="n"/>
      <c r="G73" s="20" t="n"/>
      <c r="H73" s="21" t="n"/>
      <c r="I73" s="20" t="n"/>
      <c r="J73" s="20" t="n"/>
      <c r="K73" s="20" t="n"/>
      <c r="L73" s="35" t="n"/>
      <c r="M73" s="35" t="n"/>
      <c r="N73" s="25">
        <f>IF(A73="","",IF(OR(C73="",L73=""),"",IFERROR((L73-C73)*1440,"")))</f>
        <v/>
      </c>
      <c r="O73" s="26">
        <f>IF(A73="","",IF(I73="","",IFERROR(_xlfn.XLOOKUP(I73,$A$6:$A$105,$J$6:$J$105),"ID introuvable")))</f>
        <v/>
      </c>
      <c r="P73" s="11">
        <f>IF(A73="","",_xlfn.TEXTJOIN(" | ",TRUE,IF(D73&lt;=C73,"Horaires invalides",""),IF(AND(C73&lt;'Paramètres'!$B$3+'Paramètres'!$B$4,J73&lt;&gt;"Terminé",J73&lt;&gt;"Annulé"),"En retard",""),IF(O73="ID introuvable","Dépendance inconnue",""),IF(AND(O73&lt;&gt;"",O73&lt;&gt;"Terminé",J73="En cours"),"Dépendance non terminée",""),IF(COUNTIFS($F$6:$F$105,F73,$C$6:$C$105,"&lt;"&amp;D73,$D$6:$D$105,"&gt;"&amp;C73)&gt;1,"Chevauchement de zone","")))</f>
        <v/>
      </c>
      <c r="Q73" s="21" t="n"/>
    </row>
    <row r="74" ht="30" customHeight="1">
      <c r="A74" s="20" t="n"/>
      <c r="B74" s="21" t="n"/>
      <c r="C74" s="35" t="n"/>
      <c r="D74" s="35" t="n"/>
      <c r="E74" s="23">
        <f>IF(A74="","",IF(OR(C74="",D74=""),"",IFERROR((D74-C74)*1440,"")))</f>
        <v/>
      </c>
      <c r="F74" s="20" t="n"/>
      <c r="G74" s="20" t="n"/>
      <c r="H74" s="21" t="n"/>
      <c r="I74" s="20" t="n"/>
      <c r="J74" s="20" t="n"/>
      <c r="K74" s="20" t="n"/>
      <c r="L74" s="35" t="n"/>
      <c r="M74" s="35" t="n"/>
      <c r="N74" s="23">
        <f>IF(A74="","",IF(OR(C74="",L74=""),"",IFERROR((L74-C74)*1440,"")))</f>
        <v/>
      </c>
      <c r="O74" s="24">
        <f>IF(A74="","",IF(I74="","",IFERROR(_xlfn.XLOOKUP(I74,$A$6:$A$105,$J$6:$J$105),"ID introuvable")))</f>
        <v/>
      </c>
      <c r="P74" s="9">
        <f>IF(A74="","",_xlfn.TEXTJOIN(" | ",TRUE,IF(D74&lt;=C74,"Horaires invalides",""),IF(AND(C74&lt;'Paramètres'!$B$3+'Paramètres'!$B$4,J74&lt;&gt;"Terminé",J74&lt;&gt;"Annulé"),"En retard",""),IF(O74="ID introuvable","Dépendance inconnue",""),IF(AND(O74&lt;&gt;"",O74&lt;&gt;"Terminé",J74="En cours"),"Dépendance non terminée",""),IF(COUNTIFS($F$6:$F$105,F74,$C$6:$C$105,"&lt;"&amp;D74,$D$6:$D$105,"&gt;"&amp;C74)&gt;1,"Chevauchement de zone","")))</f>
        <v/>
      </c>
      <c r="Q74" s="21" t="n"/>
    </row>
    <row r="75" ht="30" customHeight="1">
      <c r="A75" s="20" t="n"/>
      <c r="B75" s="21" t="n"/>
      <c r="C75" s="35" t="n"/>
      <c r="D75" s="35" t="n"/>
      <c r="E75" s="25">
        <f>IF(A75="","",IF(OR(C75="",D75=""),"",IFERROR((D75-C75)*1440,"")))</f>
        <v/>
      </c>
      <c r="F75" s="20" t="n"/>
      <c r="G75" s="20" t="n"/>
      <c r="H75" s="21" t="n"/>
      <c r="I75" s="20" t="n"/>
      <c r="J75" s="20" t="n"/>
      <c r="K75" s="20" t="n"/>
      <c r="L75" s="35" t="n"/>
      <c r="M75" s="35" t="n"/>
      <c r="N75" s="25">
        <f>IF(A75="","",IF(OR(C75="",L75=""),"",IFERROR((L75-C75)*1440,"")))</f>
        <v/>
      </c>
      <c r="O75" s="26">
        <f>IF(A75="","",IF(I75="","",IFERROR(_xlfn.XLOOKUP(I75,$A$6:$A$105,$J$6:$J$105),"ID introuvable")))</f>
        <v/>
      </c>
      <c r="P75" s="11">
        <f>IF(A75="","",_xlfn.TEXTJOIN(" | ",TRUE,IF(D75&lt;=C75,"Horaires invalides",""),IF(AND(C75&lt;'Paramètres'!$B$3+'Paramètres'!$B$4,J75&lt;&gt;"Terminé",J75&lt;&gt;"Annulé"),"En retard",""),IF(O75="ID introuvable","Dépendance inconnue",""),IF(AND(O75&lt;&gt;"",O75&lt;&gt;"Terminé",J75="En cours"),"Dépendance non terminée",""),IF(COUNTIFS($F$6:$F$105,F75,$C$6:$C$105,"&lt;"&amp;D75,$D$6:$D$105,"&gt;"&amp;C75)&gt;1,"Chevauchement de zone","")))</f>
        <v/>
      </c>
      <c r="Q75" s="21" t="n"/>
    </row>
    <row r="76" ht="30" customHeight="1">
      <c r="A76" s="20" t="n"/>
      <c r="B76" s="21" t="n"/>
      <c r="C76" s="35" t="n"/>
      <c r="D76" s="35" t="n"/>
      <c r="E76" s="23">
        <f>IF(A76="","",IF(OR(C76="",D76=""),"",IFERROR((D76-C76)*1440,"")))</f>
        <v/>
      </c>
      <c r="F76" s="20" t="n"/>
      <c r="G76" s="20" t="n"/>
      <c r="H76" s="21" t="n"/>
      <c r="I76" s="20" t="n"/>
      <c r="J76" s="20" t="n"/>
      <c r="K76" s="20" t="n"/>
      <c r="L76" s="35" t="n"/>
      <c r="M76" s="35" t="n"/>
      <c r="N76" s="23">
        <f>IF(A76="","",IF(OR(C76="",L76=""),"",IFERROR((L76-C76)*1440,"")))</f>
        <v/>
      </c>
      <c r="O76" s="24">
        <f>IF(A76="","",IF(I76="","",IFERROR(_xlfn.XLOOKUP(I76,$A$6:$A$105,$J$6:$J$105),"ID introuvable")))</f>
        <v/>
      </c>
      <c r="P76" s="9">
        <f>IF(A76="","",_xlfn.TEXTJOIN(" | ",TRUE,IF(D76&lt;=C76,"Horaires invalides",""),IF(AND(C76&lt;'Paramètres'!$B$3+'Paramètres'!$B$4,J76&lt;&gt;"Terminé",J76&lt;&gt;"Annulé"),"En retard",""),IF(O76="ID introuvable","Dépendance inconnue",""),IF(AND(O76&lt;&gt;"",O76&lt;&gt;"Terminé",J76="En cours"),"Dépendance non terminée",""),IF(COUNTIFS($F$6:$F$105,F76,$C$6:$C$105,"&lt;"&amp;D76,$D$6:$D$105,"&gt;"&amp;C76)&gt;1,"Chevauchement de zone","")))</f>
        <v/>
      </c>
      <c r="Q76" s="21" t="n"/>
    </row>
    <row r="77" ht="30" customHeight="1">
      <c r="A77" s="20" t="n"/>
      <c r="B77" s="21" t="n"/>
      <c r="C77" s="35" t="n"/>
      <c r="D77" s="35" t="n"/>
      <c r="E77" s="25">
        <f>IF(A77="","",IF(OR(C77="",D77=""),"",IFERROR((D77-C77)*1440,"")))</f>
        <v/>
      </c>
      <c r="F77" s="20" t="n"/>
      <c r="G77" s="20" t="n"/>
      <c r="H77" s="21" t="n"/>
      <c r="I77" s="20" t="n"/>
      <c r="J77" s="20" t="n"/>
      <c r="K77" s="20" t="n"/>
      <c r="L77" s="35" t="n"/>
      <c r="M77" s="35" t="n"/>
      <c r="N77" s="25">
        <f>IF(A77="","",IF(OR(C77="",L77=""),"",IFERROR((L77-C77)*1440,"")))</f>
        <v/>
      </c>
      <c r="O77" s="26">
        <f>IF(A77="","",IF(I77="","",IFERROR(_xlfn.XLOOKUP(I77,$A$6:$A$105,$J$6:$J$105),"ID introuvable")))</f>
        <v/>
      </c>
      <c r="P77" s="11">
        <f>IF(A77="","",_xlfn.TEXTJOIN(" | ",TRUE,IF(D77&lt;=C77,"Horaires invalides",""),IF(AND(C77&lt;'Paramètres'!$B$3+'Paramètres'!$B$4,J77&lt;&gt;"Terminé",J77&lt;&gt;"Annulé"),"En retard",""),IF(O77="ID introuvable","Dépendance inconnue",""),IF(AND(O77&lt;&gt;"",O77&lt;&gt;"Terminé",J77="En cours"),"Dépendance non terminée",""),IF(COUNTIFS($F$6:$F$105,F77,$C$6:$C$105,"&lt;"&amp;D77,$D$6:$D$105,"&gt;"&amp;C77)&gt;1,"Chevauchement de zone","")))</f>
        <v/>
      </c>
      <c r="Q77" s="21" t="n"/>
    </row>
    <row r="78" ht="30" customHeight="1">
      <c r="A78" s="20" t="n"/>
      <c r="B78" s="21" t="n"/>
      <c r="C78" s="35" t="n"/>
      <c r="D78" s="35" t="n"/>
      <c r="E78" s="23">
        <f>IF(A78="","",IF(OR(C78="",D78=""),"",IFERROR((D78-C78)*1440,"")))</f>
        <v/>
      </c>
      <c r="F78" s="20" t="n"/>
      <c r="G78" s="20" t="n"/>
      <c r="H78" s="21" t="n"/>
      <c r="I78" s="20" t="n"/>
      <c r="J78" s="20" t="n"/>
      <c r="K78" s="20" t="n"/>
      <c r="L78" s="35" t="n"/>
      <c r="M78" s="35" t="n"/>
      <c r="N78" s="23">
        <f>IF(A78="","",IF(OR(C78="",L78=""),"",IFERROR((L78-C78)*1440,"")))</f>
        <v/>
      </c>
      <c r="O78" s="24">
        <f>IF(A78="","",IF(I78="","",IFERROR(_xlfn.XLOOKUP(I78,$A$6:$A$105,$J$6:$J$105),"ID introuvable")))</f>
        <v/>
      </c>
      <c r="P78" s="9">
        <f>IF(A78="","",_xlfn.TEXTJOIN(" | ",TRUE,IF(D78&lt;=C78,"Horaires invalides",""),IF(AND(C78&lt;'Paramètres'!$B$3+'Paramètres'!$B$4,J78&lt;&gt;"Terminé",J78&lt;&gt;"Annulé"),"En retard",""),IF(O78="ID introuvable","Dépendance inconnue",""),IF(AND(O78&lt;&gt;"",O78&lt;&gt;"Terminé",J78="En cours"),"Dépendance non terminée",""),IF(COUNTIFS($F$6:$F$105,F78,$C$6:$C$105,"&lt;"&amp;D78,$D$6:$D$105,"&gt;"&amp;C78)&gt;1,"Chevauchement de zone","")))</f>
        <v/>
      </c>
      <c r="Q78" s="21" t="n"/>
    </row>
    <row r="79" ht="30" customHeight="1">
      <c r="A79" s="20" t="n"/>
      <c r="B79" s="21" t="n"/>
      <c r="C79" s="35" t="n"/>
      <c r="D79" s="35" t="n"/>
      <c r="E79" s="25">
        <f>IF(A79="","",IF(OR(C79="",D79=""),"",IFERROR((D79-C79)*1440,"")))</f>
        <v/>
      </c>
      <c r="F79" s="20" t="n"/>
      <c r="G79" s="20" t="n"/>
      <c r="H79" s="21" t="n"/>
      <c r="I79" s="20" t="n"/>
      <c r="J79" s="20" t="n"/>
      <c r="K79" s="20" t="n"/>
      <c r="L79" s="35" t="n"/>
      <c r="M79" s="35" t="n"/>
      <c r="N79" s="25">
        <f>IF(A79="","",IF(OR(C79="",L79=""),"",IFERROR((L79-C79)*1440,"")))</f>
        <v/>
      </c>
      <c r="O79" s="26">
        <f>IF(A79="","",IF(I79="","",IFERROR(_xlfn.XLOOKUP(I79,$A$6:$A$105,$J$6:$J$105),"ID introuvable")))</f>
        <v/>
      </c>
      <c r="P79" s="11">
        <f>IF(A79="","",_xlfn.TEXTJOIN(" | ",TRUE,IF(D79&lt;=C79,"Horaires invalides",""),IF(AND(C79&lt;'Paramètres'!$B$3+'Paramètres'!$B$4,J79&lt;&gt;"Terminé",J79&lt;&gt;"Annulé"),"En retard",""),IF(O79="ID introuvable","Dépendance inconnue",""),IF(AND(O79&lt;&gt;"",O79&lt;&gt;"Terminé",J79="En cours"),"Dépendance non terminée",""),IF(COUNTIFS($F$6:$F$105,F79,$C$6:$C$105,"&lt;"&amp;D79,$D$6:$D$105,"&gt;"&amp;C79)&gt;1,"Chevauchement de zone","")))</f>
        <v/>
      </c>
      <c r="Q79" s="21" t="n"/>
    </row>
    <row r="80" ht="30" customHeight="1">
      <c r="A80" s="20" t="n"/>
      <c r="B80" s="21" t="n"/>
      <c r="C80" s="35" t="n"/>
      <c r="D80" s="35" t="n"/>
      <c r="E80" s="23">
        <f>IF(A80="","",IF(OR(C80="",D80=""),"",IFERROR((D80-C80)*1440,"")))</f>
        <v/>
      </c>
      <c r="F80" s="20" t="n"/>
      <c r="G80" s="20" t="n"/>
      <c r="H80" s="21" t="n"/>
      <c r="I80" s="20" t="n"/>
      <c r="J80" s="20" t="n"/>
      <c r="K80" s="20" t="n"/>
      <c r="L80" s="35" t="n"/>
      <c r="M80" s="35" t="n"/>
      <c r="N80" s="23">
        <f>IF(A80="","",IF(OR(C80="",L80=""),"",IFERROR((L80-C80)*1440,"")))</f>
        <v/>
      </c>
      <c r="O80" s="24">
        <f>IF(A80="","",IF(I80="","",IFERROR(_xlfn.XLOOKUP(I80,$A$6:$A$105,$J$6:$J$105),"ID introuvable")))</f>
        <v/>
      </c>
      <c r="P80" s="9">
        <f>IF(A80="","",_xlfn.TEXTJOIN(" | ",TRUE,IF(D80&lt;=C80,"Horaires invalides",""),IF(AND(C80&lt;'Paramètres'!$B$3+'Paramètres'!$B$4,J80&lt;&gt;"Terminé",J80&lt;&gt;"Annulé"),"En retard",""),IF(O80="ID introuvable","Dépendance inconnue",""),IF(AND(O80&lt;&gt;"",O80&lt;&gt;"Terminé",J80="En cours"),"Dépendance non terminée",""),IF(COUNTIFS($F$6:$F$105,F80,$C$6:$C$105,"&lt;"&amp;D80,$D$6:$D$105,"&gt;"&amp;C80)&gt;1,"Chevauchement de zone","")))</f>
        <v/>
      </c>
      <c r="Q80" s="21" t="n"/>
    </row>
    <row r="81" ht="30" customHeight="1">
      <c r="A81" s="20" t="n"/>
      <c r="B81" s="21" t="n"/>
      <c r="C81" s="35" t="n"/>
      <c r="D81" s="35" t="n"/>
      <c r="E81" s="25">
        <f>IF(A81="","",IF(OR(C81="",D81=""),"",IFERROR((D81-C81)*1440,"")))</f>
        <v/>
      </c>
      <c r="F81" s="20" t="n"/>
      <c r="G81" s="20" t="n"/>
      <c r="H81" s="21" t="n"/>
      <c r="I81" s="20" t="n"/>
      <c r="J81" s="20" t="n"/>
      <c r="K81" s="20" t="n"/>
      <c r="L81" s="35" t="n"/>
      <c r="M81" s="35" t="n"/>
      <c r="N81" s="25">
        <f>IF(A81="","",IF(OR(C81="",L81=""),"",IFERROR((L81-C81)*1440,"")))</f>
        <v/>
      </c>
      <c r="O81" s="26">
        <f>IF(A81="","",IF(I81="","",IFERROR(_xlfn.XLOOKUP(I81,$A$6:$A$105,$J$6:$J$105),"ID introuvable")))</f>
        <v/>
      </c>
      <c r="P81" s="11">
        <f>IF(A81="","",_xlfn.TEXTJOIN(" | ",TRUE,IF(D81&lt;=C81,"Horaires invalides",""),IF(AND(C81&lt;'Paramètres'!$B$3+'Paramètres'!$B$4,J81&lt;&gt;"Terminé",J81&lt;&gt;"Annulé"),"En retard",""),IF(O81="ID introuvable","Dépendance inconnue",""),IF(AND(O81&lt;&gt;"",O81&lt;&gt;"Terminé",J81="En cours"),"Dépendance non terminée",""),IF(COUNTIFS($F$6:$F$105,F81,$C$6:$C$105,"&lt;"&amp;D81,$D$6:$D$105,"&gt;"&amp;C81)&gt;1,"Chevauchement de zone","")))</f>
        <v/>
      </c>
      <c r="Q81" s="21" t="n"/>
    </row>
    <row r="82" ht="30" customHeight="1">
      <c r="A82" s="20" t="n"/>
      <c r="B82" s="21" t="n"/>
      <c r="C82" s="35" t="n"/>
      <c r="D82" s="35" t="n"/>
      <c r="E82" s="23">
        <f>IF(A82="","",IF(OR(C82="",D82=""),"",IFERROR((D82-C82)*1440,"")))</f>
        <v/>
      </c>
      <c r="F82" s="20" t="n"/>
      <c r="G82" s="20" t="n"/>
      <c r="H82" s="21" t="n"/>
      <c r="I82" s="20" t="n"/>
      <c r="J82" s="20" t="n"/>
      <c r="K82" s="20" t="n"/>
      <c r="L82" s="35" t="n"/>
      <c r="M82" s="35" t="n"/>
      <c r="N82" s="23">
        <f>IF(A82="","",IF(OR(C82="",L82=""),"",IFERROR((L82-C82)*1440,"")))</f>
        <v/>
      </c>
      <c r="O82" s="24">
        <f>IF(A82="","",IF(I82="","",IFERROR(_xlfn.XLOOKUP(I82,$A$6:$A$105,$J$6:$J$105),"ID introuvable")))</f>
        <v/>
      </c>
      <c r="P82" s="9">
        <f>IF(A82="","",_xlfn.TEXTJOIN(" | ",TRUE,IF(D82&lt;=C82,"Horaires invalides",""),IF(AND(C82&lt;'Paramètres'!$B$3+'Paramètres'!$B$4,J82&lt;&gt;"Terminé",J82&lt;&gt;"Annulé"),"En retard",""),IF(O82="ID introuvable","Dépendance inconnue",""),IF(AND(O82&lt;&gt;"",O82&lt;&gt;"Terminé",J82="En cours"),"Dépendance non terminée",""),IF(COUNTIFS($F$6:$F$105,F82,$C$6:$C$105,"&lt;"&amp;D82,$D$6:$D$105,"&gt;"&amp;C82)&gt;1,"Chevauchement de zone","")))</f>
        <v/>
      </c>
      <c r="Q82" s="21" t="n"/>
    </row>
    <row r="83" ht="30" customHeight="1">
      <c r="A83" s="20" t="n"/>
      <c r="B83" s="21" t="n"/>
      <c r="C83" s="35" t="n"/>
      <c r="D83" s="35" t="n"/>
      <c r="E83" s="25">
        <f>IF(A83="","",IF(OR(C83="",D83=""),"",IFERROR((D83-C83)*1440,"")))</f>
        <v/>
      </c>
      <c r="F83" s="20" t="n"/>
      <c r="G83" s="20" t="n"/>
      <c r="H83" s="21" t="n"/>
      <c r="I83" s="20" t="n"/>
      <c r="J83" s="20" t="n"/>
      <c r="K83" s="20" t="n"/>
      <c r="L83" s="35" t="n"/>
      <c r="M83" s="35" t="n"/>
      <c r="N83" s="25">
        <f>IF(A83="","",IF(OR(C83="",L83=""),"",IFERROR((L83-C83)*1440,"")))</f>
        <v/>
      </c>
      <c r="O83" s="26">
        <f>IF(A83="","",IF(I83="","",IFERROR(_xlfn.XLOOKUP(I83,$A$6:$A$105,$J$6:$J$105),"ID introuvable")))</f>
        <v/>
      </c>
      <c r="P83" s="11">
        <f>IF(A83="","",_xlfn.TEXTJOIN(" | ",TRUE,IF(D83&lt;=C83,"Horaires invalides",""),IF(AND(C83&lt;'Paramètres'!$B$3+'Paramètres'!$B$4,J83&lt;&gt;"Terminé",J83&lt;&gt;"Annulé"),"En retard",""),IF(O83="ID introuvable","Dépendance inconnue",""),IF(AND(O83&lt;&gt;"",O83&lt;&gt;"Terminé",J83="En cours"),"Dépendance non terminée",""),IF(COUNTIFS($F$6:$F$105,F83,$C$6:$C$105,"&lt;"&amp;D83,$D$6:$D$105,"&gt;"&amp;C83)&gt;1,"Chevauchement de zone","")))</f>
        <v/>
      </c>
      <c r="Q83" s="21" t="n"/>
    </row>
    <row r="84" ht="30" customHeight="1">
      <c r="A84" s="20" t="n"/>
      <c r="B84" s="21" t="n"/>
      <c r="C84" s="35" t="n"/>
      <c r="D84" s="35" t="n"/>
      <c r="E84" s="23">
        <f>IF(A84="","",IF(OR(C84="",D84=""),"",IFERROR((D84-C84)*1440,"")))</f>
        <v/>
      </c>
      <c r="F84" s="20" t="n"/>
      <c r="G84" s="20" t="n"/>
      <c r="H84" s="21" t="n"/>
      <c r="I84" s="20" t="n"/>
      <c r="J84" s="20" t="n"/>
      <c r="K84" s="20" t="n"/>
      <c r="L84" s="35" t="n"/>
      <c r="M84" s="35" t="n"/>
      <c r="N84" s="23">
        <f>IF(A84="","",IF(OR(C84="",L84=""),"",IFERROR((L84-C84)*1440,"")))</f>
        <v/>
      </c>
      <c r="O84" s="24">
        <f>IF(A84="","",IF(I84="","",IFERROR(_xlfn.XLOOKUP(I84,$A$6:$A$105,$J$6:$J$105),"ID introuvable")))</f>
        <v/>
      </c>
      <c r="P84" s="9">
        <f>IF(A84="","",_xlfn.TEXTJOIN(" | ",TRUE,IF(D84&lt;=C84,"Horaires invalides",""),IF(AND(C84&lt;'Paramètres'!$B$3+'Paramètres'!$B$4,J84&lt;&gt;"Terminé",J84&lt;&gt;"Annulé"),"En retard",""),IF(O84="ID introuvable","Dépendance inconnue",""),IF(AND(O84&lt;&gt;"",O84&lt;&gt;"Terminé",J84="En cours"),"Dépendance non terminée",""),IF(COUNTIFS($F$6:$F$105,F84,$C$6:$C$105,"&lt;"&amp;D84,$D$6:$D$105,"&gt;"&amp;C84)&gt;1,"Chevauchement de zone","")))</f>
        <v/>
      </c>
      <c r="Q84" s="21" t="n"/>
    </row>
    <row r="85" ht="30" customHeight="1">
      <c r="A85" s="20" t="n"/>
      <c r="B85" s="21" t="n"/>
      <c r="C85" s="35" t="n"/>
      <c r="D85" s="35" t="n"/>
      <c r="E85" s="25">
        <f>IF(A85="","",IF(OR(C85="",D85=""),"",IFERROR((D85-C85)*1440,"")))</f>
        <v/>
      </c>
      <c r="F85" s="20" t="n"/>
      <c r="G85" s="20" t="n"/>
      <c r="H85" s="21" t="n"/>
      <c r="I85" s="20" t="n"/>
      <c r="J85" s="20" t="n"/>
      <c r="K85" s="20" t="n"/>
      <c r="L85" s="35" t="n"/>
      <c r="M85" s="35" t="n"/>
      <c r="N85" s="25">
        <f>IF(A85="","",IF(OR(C85="",L85=""),"",IFERROR((L85-C85)*1440,"")))</f>
        <v/>
      </c>
      <c r="O85" s="26">
        <f>IF(A85="","",IF(I85="","",IFERROR(_xlfn.XLOOKUP(I85,$A$6:$A$105,$J$6:$J$105),"ID introuvable")))</f>
        <v/>
      </c>
      <c r="P85" s="11">
        <f>IF(A85="","",_xlfn.TEXTJOIN(" | ",TRUE,IF(D85&lt;=C85,"Horaires invalides",""),IF(AND(C85&lt;'Paramètres'!$B$3+'Paramètres'!$B$4,J85&lt;&gt;"Terminé",J85&lt;&gt;"Annulé"),"En retard",""),IF(O85="ID introuvable","Dépendance inconnue",""),IF(AND(O85&lt;&gt;"",O85&lt;&gt;"Terminé",J85="En cours"),"Dépendance non terminée",""),IF(COUNTIFS($F$6:$F$105,F85,$C$6:$C$105,"&lt;"&amp;D85,$D$6:$D$105,"&gt;"&amp;C85)&gt;1,"Chevauchement de zone","")))</f>
        <v/>
      </c>
      <c r="Q85" s="21" t="n"/>
    </row>
    <row r="86" ht="30" customHeight="1">
      <c r="A86" s="20" t="n"/>
      <c r="B86" s="21" t="n"/>
      <c r="C86" s="35" t="n"/>
      <c r="D86" s="35" t="n"/>
      <c r="E86" s="23">
        <f>IF(A86="","",IF(OR(C86="",D86=""),"",IFERROR((D86-C86)*1440,"")))</f>
        <v/>
      </c>
      <c r="F86" s="20" t="n"/>
      <c r="G86" s="20" t="n"/>
      <c r="H86" s="21" t="n"/>
      <c r="I86" s="20" t="n"/>
      <c r="J86" s="20" t="n"/>
      <c r="K86" s="20" t="n"/>
      <c r="L86" s="35" t="n"/>
      <c r="M86" s="35" t="n"/>
      <c r="N86" s="23">
        <f>IF(A86="","",IF(OR(C86="",L86=""),"",IFERROR((L86-C86)*1440,"")))</f>
        <v/>
      </c>
      <c r="O86" s="24">
        <f>IF(A86="","",IF(I86="","",IFERROR(_xlfn.XLOOKUP(I86,$A$6:$A$105,$J$6:$J$105),"ID introuvable")))</f>
        <v/>
      </c>
      <c r="P86" s="9">
        <f>IF(A86="","",_xlfn.TEXTJOIN(" | ",TRUE,IF(D86&lt;=C86,"Horaires invalides",""),IF(AND(C86&lt;'Paramètres'!$B$3+'Paramètres'!$B$4,J86&lt;&gt;"Terminé",J86&lt;&gt;"Annulé"),"En retard",""),IF(O86="ID introuvable","Dépendance inconnue",""),IF(AND(O86&lt;&gt;"",O86&lt;&gt;"Terminé",J86="En cours"),"Dépendance non terminée",""),IF(COUNTIFS($F$6:$F$105,F86,$C$6:$C$105,"&lt;"&amp;D86,$D$6:$D$105,"&gt;"&amp;C86)&gt;1,"Chevauchement de zone","")))</f>
        <v/>
      </c>
      <c r="Q86" s="21" t="n"/>
    </row>
    <row r="87" ht="30" customHeight="1">
      <c r="A87" s="20" t="n"/>
      <c r="B87" s="21" t="n"/>
      <c r="C87" s="35" t="n"/>
      <c r="D87" s="35" t="n"/>
      <c r="E87" s="25">
        <f>IF(A87="","",IF(OR(C87="",D87=""),"",IFERROR((D87-C87)*1440,"")))</f>
        <v/>
      </c>
      <c r="F87" s="20" t="n"/>
      <c r="G87" s="20" t="n"/>
      <c r="H87" s="21" t="n"/>
      <c r="I87" s="20" t="n"/>
      <c r="J87" s="20" t="n"/>
      <c r="K87" s="20" t="n"/>
      <c r="L87" s="35" t="n"/>
      <c r="M87" s="35" t="n"/>
      <c r="N87" s="25">
        <f>IF(A87="","",IF(OR(C87="",L87=""),"",IFERROR((L87-C87)*1440,"")))</f>
        <v/>
      </c>
      <c r="O87" s="26">
        <f>IF(A87="","",IF(I87="","",IFERROR(_xlfn.XLOOKUP(I87,$A$6:$A$105,$J$6:$J$105),"ID introuvable")))</f>
        <v/>
      </c>
      <c r="P87" s="11">
        <f>IF(A87="","",_xlfn.TEXTJOIN(" | ",TRUE,IF(D87&lt;=C87,"Horaires invalides",""),IF(AND(C87&lt;'Paramètres'!$B$3+'Paramètres'!$B$4,J87&lt;&gt;"Terminé",J87&lt;&gt;"Annulé"),"En retard",""),IF(O87="ID introuvable","Dépendance inconnue",""),IF(AND(O87&lt;&gt;"",O87&lt;&gt;"Terminé",J87="En cours"),"Dépendance non terminée",""),IF(COUNTIFS($F$6:$F$105,F87,$C$6:$C$105,"&lt;"&amp;D87,$D$6:$D$105,"&gt;"&amp;C87)&gt;1,"Chevauchement de zone","")))</f>
        <v/>
      </c>
      <c r="Q87" s="21" t="n"/>
    </row>
    <row r="88" ht="30" customHeight="1">
      <c r="A88" s="20" t="n"/>
      <c r="B88" s="21" t="n"/>
      <c r="C88" s="35" t="n"/>
      <c r="D88" s="35" t="n"/>
      <c r="E88" s="23">
        <f>IF(A88="","",IF(OR(C88="",D88=""),"",IFERROR((D88-C88)*1440,"")))</f>
        <v/>
      </c>
      <c r="F88" s="20" t="n"/>
      <c r="G88" s="20" t="n"/>
      <c r="H88" s="21" t="n"/>
      <c r="I88" s="20" t="n"/>
      <c r="J88" s="20" t="n"/>
      <c r="K88" s="20" t="n"/>
      <c r="L88" s="35" t="n"/>
      <c r="M88" s="35" t="n"/>
      <c r="N88" s="23">
        <f>IF(A88="","",IF(OR(C88="",L88=""),"",IFERROR((L88-C88)*1440,"")))</f>
        <v/>
      </c>
      <c r="O88" s="24">
        <f>IF(A88="","",IF(I88="","",IFERROR(_xlfn.XLOOKUP(I88,$A$6:$A$105,$J$6:$J$105),"ID introuvable")))</f>
        <v/>
      </c>
      <c r="P88" s="9">
        <f>IF(A88="","",_xlfn.TEXTJOIN(" | ",TRUE,IF(D88&lt;=C88,"Horaires invalides",""),IF(AND(C88&lt;'Paramètres'!$B$3+'Paramètres'!$B$4,J88&lt;&gt;"Terminé",J88&lt;&gt;"Annulé"),"En retard",""),IF(O88="ID introuvable","Dépendance inconnue",""),IF(AND(O88&lt;&gt;"",O88&lt;&gt;"Terminé",J88="En cours"),"Dépendance non terminée",""),IF(COUNTIFS($F$6:$F$105,F88,$C$6:$C$105,"&lt;"&amp;D88,$D$6:$D$105,"&gt;"&amp;C88)&gt;1,"Chevauchement de zone","")))</f>
        <v/>
      </c>
      <c r="Q88" s="21" t="n"/>
    </row>
    <row r="89" ht="30" customHeight="1">
      <c r="A89" s="20" t="n"/>
      <c r="B89" s="21" t="n"/>
      <c r="C89" s="35" t="n"/>
      <c r="D89" s="35" t="n"/>
      <c r="E89" s="25">
        <f>IF(A89="","",IF(OR(C89="",D89=""),"",IFERROR((D89-C89)*1440,"")))</f>
        <v/>
      </c>
      <c r="F89" s="20" t="n"/>
      <c r="G89" s="20" t="n"/>
      <c r="H89" s="21" t="n"/>
      <c r="I89" s="20" t="n"/>
      <c r="J89" s="20" t="n"/>
      <c r="K89" s="20" t="n"/>
      <c r="L89" s="35" t="n"/>
      <c r="M89" s="35" t="n"/>
      <c r="N89" s="25">
        <f>IF(A89="","",IF(OR(C89="",L89=""),"",IFERROR((L89-C89)*1440,"")))</f>
        <v/>
      </c>
      <c r="O89" s="26">
        <f>IF(A89="","",IF(I89="","",IFERROR(_xlfn.XLOOKUP(I89,$A$6:$A$105,$J$6:$J$105),"ID introuvable")))</f>
        <v/>
      </c>
      <c r="P89" s="11">
        <f>IF(A89="","",_xlfn.TEXTJOIN(" | ",TRUE,IF(D89&lt;=C89,"Horaires invalides",""),IF(AND(C89&lt;'Paramètres'!$B$3+'Paramètres'!$B$4,J89&lt;&gt;"Terminé",J89&lt;&gt;"Annulé"),"En retard",""),IF(O89="ID introuvable","Dépendance inconnue",""),IF(AND(O89&lt;&gt;"",O89&lt;&gt;"Terminé",J89="En cours"),"Dépendance non terminée",""),IF(COUNTIFS($F$6:$F$105,F89,$C$6:$C$105,"&lt;"&amp;D89,$D$6:$D$105,"&gt;"&amp;C89)&gt;1,"Chevauchement de zone","")))</f>
        <v/>
      </c>
      <c r="Q89" s="21" t="n"/>
    </row>
    <row r="90" ht="30" customHeight="1">
      <c r="A90" s="20" t="n"/>
      <c r="B90" s="21" t="n"/>
      <c r="C90" s="35" t="n"/>
      <c r="D90" s="35" t="n"/>
      <c r="E90" s="23">
        <f>IF(A90="","",IF(OR(C90="",D90=""),"",IFERROR((D90-C90)*1440,"")))</f>
        <v/>
      </c>
      <c r="F90" s="20" t="n"/>
      <c r="G90" s="20" t="n"/>
      <c r="H90" s="21" t="n"/>
      <c r="I90" s="20" t="n"/>
      <c r="J90" s="20" t="n"/>
      <c r="K90" s="20" t="n"/>
      <c r="L90" s="35" t="n"/>
      <c r="M90" s="35" t="n"/>
      <c r="N90" s="23">
        <f>IF(A90="","",IF(OR(C90="",L90=""),"",IFERROR((L90-C90)*1440,"")))</f>
        <v/>
      </c>
      <c r="O90" s="24">
        <f>IF(A90="","",IF(I90="","",IFERROR(_xlfn.XLOOKUP(I90,$A$6:$A$105,$J$6:$J$105),"ID introuvable")))</f>
        <v/>
      </c>
      <c r="P90" s="9">
        <f>IF(A90="","",_xlfn.TEXTJOIN(" | ",TRUE,IF(D90&lt;=C90,"Horaires invalides",""),IF(AND(C90&lt;'Paramètres'!$B$3+'Paramètres'!$B$4,J90&lt;&gt;"Terminé",J90&lt;&gt;"Annulé"),"En retard",""),IF(O90="ID introuvable","Dépendance inconnue",""),IF(AND(O90&lt;&gt;"",O90&lt;&gt;"Terminé",J90="En cours"),"Dépendance non terminée",""),IF(COUNTIFS($F$6:$F$105,F90,$C$6:$C$105,"&lt;"&amp;D90,$D$6:$D$105,"&gt;"&amp;C90)&gt;1,"Chevauchement de zone","")))</f>
        <v/>
      </c>
      <c r="Q90" s="21" t="n"/>
    </row>
    <row r="91" ht="30" customHeight="1">
      <c r="A91" s="20" t="n"/>
      <c r="B91" s="21" t="n"/>
      <c r="C91" s="35" t="n"/>
      <c r="D91" s="35" t="n"/>
      <c r="E91" s="25">
        <f>IF(A91="","",IF(OR(C91="",D91=""),"",IFERROR((D91-C91)*1440,"")))</f>
        <v/>
      </c>
      <c r="F91" s="20" t="n"/>
      <c r="G91" s="20" t="n"/>
      <c r="H91" s="21" t="n"/>
      <c r="I91" s="20" t="n"/>
      <c r="J91" s="20" t="n"/>
      <c r="K91" s="20" t="n"/>
      <c r="L91" s="35" t="n"/>
      <c r="M91" s="35" t="n"/>
      <c r="N91" s="25">
        <f>IF(A91="","",IF(OR(C91="",L91=""),"",IFERROR((L91-C91)*1440,"")))</f>
        <v/>
      </c>
      <c r="O91" s="26">
        <f>IF(A91="","",IF(I91="","",IFERROR(_xlfn.XLOOKUP(I91,$A$6:$A$105,$J$6:$J$105),"ID introuvable")))</f>
        <v/>
      </c>
      <c r="P91" s="11">
        <f>IF(A91="","",_xlfn.TEXTJOIN(" | ",TRUE,IF(D91&lt;=C91,"Horaires invalides",""),IF(AND(C91&lt;'Paramètres'!$B$3+'Paramètres'!$B$4,J91&lt;&gt;"Terminé",J91&lt;&gt;"Annulé"),"En retard",""),IF(O91="ID introuvable","Dépendance inconnue",""),IF(AND(O91&lt;&gt;"",O91&lt;&gt;"Terminé",J91="En cours"),"Dépendance non terminée",""),IF(COUNTIFS($F$6:$F$105,F91,$C$6:$C$105,"&lt;"&amp;D91,$D$6:$D$105,"&gt;"&amp;C91)&gt;1,"Chevauchement de zone","")))</f>
        <v/>
      </c>
      <c r="Q91" s="21" t="n"/>
    </row>
    <row r="92" ht="30" customHeight="1">
      <c r="A92" s="20" t="n"/>
      <c r="B92" s="21" t="n"/>
      <c r="C92" s="35" t="n"/>
      <c r="D92" s="35" t="n"/>
      <c r="E92" s="23">
        <f>IF(A92="","",IF(OR(C92="",D92=""),"",IFERROR((D92-C92)*1440,"")))</f>
        <v/>
      </c>
      <c r="F92" s="20" t="n"/>
      <c r="G92" s="20" t="n"/>
      <c r="H92" s="21" t="n"/>
      <c r="I92" s="20" t="n"/>
      <c r="J92" s="20" t="n"/>
      <c r="K92" s="20" t="n"/>
      <c r="L92" s="35" t="n"/>
      <c r="M92" s="35" t="n"/>
      <c r="N92" s="23">
        <f>IF(A92="","",IF(OR(C92="",L92=""),"",IFERROR((L92-C92)*1440,"")))</f>
        <v/>
      </c>
      <c r="O92" s="24">
        <f>IF(A92="","",IF(I92="","",IFERROR(_xlfn.XLOOKUP(I92,$A$6:$A$105,$J$6:$J$105),"ID introuvable")))</f>
        <v/>
      </c>
      <c r="P92" s="9">
        <f>IF(A92="","",_xlfn.TEXTJOIN(" | ",TRUE,IF(D92&lt;=C92,"Horaires invalides",""),IF(AND(C92&lt;'Paramètres'!$B$3+'Paramètres'!$B$4,J92&lt;&gt;"Terminé",J92&lt;&gt;"Annulé"),"En retard",""),IF(O92="ID introuvable","Dépendance inconnue",""),IF(AND(O92&lt;&gt;"",O92&lt;&gt;"Terminé",J92="En cours"),"Dépendance non terminée",""),IF(COUNTIFS($F$6:$F$105,F92,$C$6:$C$105,"&lt;"&amp;D92,$D$6:$D$105,"&gt;"&amp;C92)&gt;1,"Chevauchement de zone","")))</f>
        <v/>
      </c>
      <c r="Q92" s="21" t="n"/>
    </row>
    <row r="93" ht="30" customHeight="1">
      <c r="A93" s="20" t="n"/>
      <c r="B93" s="21" t="n"/>
      <c r="C93" s="35" t="n"/>
      <c r="D93" s="35" t="n"/>
      <c r="E93" s="25">
        <f>IF(A93="","",IF(OR(C93="",D93=""),"",IFERROR((D93-C93)*1440,"")))</f>
        <v/>
      </c>
      <c r="F93" s="20" t="n"/>
      <c r="G93" s="20" t="n"/>
      <c r="H93" s="21" t="n"/>
      <c r="I93" s="20" t="n"/>
      <c r="J93" s="20" t="n"/>
      <c r="K93" s="20" t="n"/>
      <c r="L93" s="35" t="n"/>
      <c r="M93" s="35" t="n"/>
      <c r="N93" s="25">
        <f>IF(A93="","",IF(OR(C93="",L93=""),"",IFERROR((L93-C93)*1440,"")))</f>
        <v/>
      </c>
      <c r="O93" s="26">
        <f>IF(A93="","",IF(I93="","",IFERROR(_xlfn.XLOOKUP(I93,$A$6:$A$105,$J$6:$J$105),"ID introuvable")))</f>
        <v/>
      </c>
      <c r="P93" s="11">
        <f>IF(A93="","",_xlfn.TEXTJOIN(" | ",TRUE,IF(D93&lt;=C93,"Horaires invalides",""),IF(AND(C93&lt;'Paramètres'!$B$3+'Paramètres'!$B$4,J93&lt;&gt;"Terminé",J93&lt;&gt;"Annulé"),"En retard",""),IF(O93="ID introuvable","Dépendance inconnue",""),IF(AND(O93&lt;&gt;"",O93&lt;&gt;"Terminé",J93="En cours"),"Dépendance non terminée",""),IF(COUNTIFS($F$6:$F$105,F93,$C$6:$C$105,"&lt;"&amp;D93,$D$6:$D$105,"&gt;"&amp;C93)&gt;1,"Chevauchement de zone","")))</f>
        <v/>
      </c>
      <c r="Q93" s="21" t="n"/>
    </row>
    <row r="94" ht="30" customHeight="1">
      <c r="A94" s="20" t="n"/>
      <c r="B94" s="21" t="n"/>
      <c r="C94" s="35" t="n"/>
      <c r="D94" s="35" t="n"/>
      <c r="E94" s="23">
        <f>IF(A94="","",IF(OR(C94="",D94=""),"",IFERROR((D94-C94)*1440,"")))</f>
        <v/>
      </c>
      <c r="F94" s="20" t="n"/>
      <c r="G94" s="20" t="n"/>
      <c r="H94" s="21" t="n"/>
      <c r="I94" s="20" t="n"/>
      <c r="J94" s="20" t="n"/>
      <c r="K94" s="20" t="n"/>
      <c r="L94" s="35" t="n"/>
      <c r="M94" s="35" t="n"/>
      <c r="N94" s="23">
        <f>IF(A94="","",IF(OR(C94="",L94=""),"",IFERROR((L94-C94)*1440,"")))</f>
        <v/>
      </c>
      <c r="O94" s="24">
        <f>IF(A94="","",IF(I94="","",IFERROR(_xlfn.XLOOKUP(I94,$A$6:$A$105,$J$6:$J$105),"ID introuvable")))</f>
        <v/>
      </c>
      <c r="P94" s="9">
        <f>IF(A94="","",_xlfn.TEXTJOIN(" | ",TRUE,IF(D94&lt;=C94,"Horaires invalides",""),IF(AND(C94&lt;'Paramètres'!$B$3+'Paramètres'!$B$4,J94&lt;&gt;"Terminé",J94&lt;&gt;"Annulé"),"En retard",""),IF(O94="ID introuvable","Dépendance inconnue",""),IF(AND(O94&lt;&gt;"",O94&lt;&gt;"Terminé",J94="En cours"),"Dépendance non terminée",""),IF(COUNTIFS($F$6:$F$105,F94,$C$6:$C$105,"&lt;"&amp;D94,$D$6:$D$105,"&gt;"&amp;C94)&gt;1,"Chevauchement de zone","")))</f>
        <v/>
      </c>
      <c r="Q94" s="21" t="n"/>
    </row>
    <row r="95" ht="30" customHeight="1">
      <c r="A95" s="20" t="n"/>
      <c r="B95" s="21" t="n"/>
      <c r="C95" s="35" t="n"/>
      <c r="D95" s="35" t="n"/>
      <c r="E95" s="25">
        <f>IF(A95="","",IF(OR(C95="",D95=""),"",IFERROR((D95-C95)*1440,"")))</f>
        <v/>
      </c>
      <c r="F95" s="20" t="n"/>
      <c r="G95" s="20" t="n"/>
      <c r="H95" s="21" t="n"/>
      <c r="I95" s="20" t="n"/>
      <c r="J95" s="20" t="n"/>
      <c r="K95" s="20" t="n"/>
      <c r="L95" s="35" t="n"/>
      <c r="M95" s="35" t="n"/>
      <c r="N95" s="25">
        <f>IF(A95="","",IF(OR(C95="",L95=""),"",IFERROR((L95-C95)*1440,"")))</f>
        <v/>
      </c>
      <c r="O95" s="26">
        <f>IF(A95="","",IF(I95="","",IFERROR(_xlfn.XLOOKUP(I95,$A$6:$A$105,$J$6:$J$105),"ID introuvable")))</f>
        <v/>
      </c>
      <c r="P95" s="11">
        <f>IF(A95="","",_xlfn.TEXTJOIN(" | ",TRUE,IF(D95&lt;=C95,"Horaires invalides",""),IF(AND(C95&lt;'Paramètres'!$B$3+'Paramètres'!$B$4,J95&lt;&gt;"Terminé",J95&lt;&gt;"Annulé"),"En retard",""),IF(O95="ID introuvable","Dépendance inconnue",""),IF(AND(O95&lt;&gt;"",O95&lt;&gt;"Terminé",J95="En cours"),"Dépendance non terminée",""),IF(COUNTIFS($F$6:$F$105,F95,$C$6:$C$105,"&lt;"&amp;D95,$D$6:$D$105,"&gt;"&amp;C95)&gt;1,"Chevauchement de zone","")))</f>
        <v/>
      </c>
      <c r="Q95" s="21" t="n"/>
    </row>
    <row r="96" ht="30" customHeight="1">
      <c r="A96" s="20" t="n"/>
      <c r="B96" s="21" t="n"/>
      <c r="C96" s="35" t="n"/>
      <c r="D96" s="35" t="n"/>
      <c r="E96" s="23">
        <f>IF(A96="","",IF(OR(C96="",D96=""),"",IFERROR((D96-C96)*1440,"")))</f>
        <v/>
      </c>
      <c r="F96" s="20" t="n"/>
      <c r="G96" s="20" t="n"/>
      <c r="H96" s="21" t="n"/>
      <c r="I96" s="20" t="n"/>
      <c r="J96" s="20" t="n"/>
      <c r="K96" s="20" t="n"/>
      <c r="L96" s="35" t="n"/>
      <c r="M96" s="35" t="n"/>
      <c r="N96" s="23">
        <f>IF(A96="","",IF(OR(C96="",L96=""),"",IFERROR((L96-C96)*1440,"")))</f>
        <v/>
      </c>
      <c r="O96" s="24">
        <f>IF(A96="","",IF(I96="","",IFERROR(_xlfn.XLOOKUP(I96,$A$6:$A$105,$J$6:$J$105),"ID introuvable")))</f>
        <v/>
      </c>
      <c r="P96" s="9">
        <f>IF(A96="","",_xlfn.TEXTJOIN(" | ",TRUE,IF(D96&lt;=C96,"Horaires invalides",""),IF(AND(C96&lt;'Paramètres'!$B$3+'Paramètres'!$B$4,J96&lt;&gt;"Terminé",J96&lt;&gt;"Annulé"),"En retard",""),IF(O96="ID introuvable","Dépendance inconnue",""),IF(AND(O96&lt;&gt;"",O96&lt;&gt;"Terminé",J96="En cours"),"Dépendance non terminée",""),IF(COUNTIFS($F$6:$F$105,F96,$C$6:$C$105,"&lt;"&amp;D96,$D$6:$D$105,"&gt;"&amp;C96)&gt;1,"Chevauchement de zone","")))</f>
        <v/>
      </c>
      <c r="Q96" s="21" t="n"/>
    </row>
    <row r="97" ht="30" customHeight="1">
      <c r="A97" s="20" t="n"/>
      <c r="B97" s="21" t="n"/>
      <c r="C97" s="35" t="n"/>
      <c r="D97" s="35" t="n"/>
      <c r="E97" s="25">
        <f>IF(A97="","",IF(OR(C97="",D97=""),"",IFERROR((D97-C97)*1440,"")))</f>
        <v/>
      </c>
      <c r="F97" s="20" t="n"/>
      <c r="G97" s="20" t="n"/>
      <c r="H97" s="21" t="n"/>
      <c r="I97" s="20" t="n"/>
      <c r="J97" s="20" t="n"/>
      <c r="K97" s="20" t="n"/>
      <c r="L97" s="35" t="n"/>
      <c r="M97" s="35" t="n"/>
      <c r="N97" s="25">
        <f>IF(A97="","",IF(OR(C97="",L97=""),"",IFERROR((L97-C97)*1440,"")))</f>
        <v/>
      </c>
      <c r="O97" s="26">
        <f>IF(A97="","",IF(I97="","",IFERROR(_xlfn.XLOOKUP(I97,$A$6:$A$105,$J$6:$J$105),"ID introuvable")))</f>
        <v/>
      </c>
      <c r="P97" s="11">
        <f>IF(A97="","",_xlfn.TEXTJOIN(" | ",TRUE,IF(D97&lt;=C97,"Horaires invalides",""),IF(AND(C97&lt;'Paramètres'!$B$3+'Paramètres'!$B$4,J97&lt;&gt;"Terminé",J97&lt;&gt;"Annulé"),"En retard",""),IF(O97="ID introuvable","Dépendance inconnue",""),IF(AND(O97&lt;&gt;"",O97&lt;&gt;"Terminé",J97="En cours"),"Dépendance non terminée",""),IF(COUNTIFS($F$6:$F$105,F97,$C$6:$C$105,"&lt;"&amp;D97,$D$6:$D$105,"&gt;"&amp;C97)&gt;1,"Chevauchement de zone","")))</f>
        <v/>
      </c>
      <c r="Q97" s="21" t="n"/>
    </row>
    <row r="98" ht="30" customHeight="1">
      <c r="A98" s="20" t="n"/>
      <c r="B98" s="21" t="n"/>
      <c r="C98" s="35" t="n"/>
      <c r="D98" s="35" t="n"/>
      <c r="E98" s="23">
        <f>IF(A98="","",IF(OR(C98="",D98=""),"",IFERROR((D98-C98)*1440,"")))</f>
        <v/>
      </c>
      <c r="F98" s="20" t="n"/>
      <c r="G98" s="20" t="n"/>
      <c r="H98" s="21" t="n"/>
      <c r="I98" s="20" t="n"/>
      <c r="J98" s="20" t="n"/>
      <c r="K98" s="20" t="n"/>
      <c r="L98" s="35" t="n"/>
      <c r="M98" s="35" t="n"/>
      <c r="N98" s="23">
        <f>IF(A98="","",IF(OR(C98="",L98=""),"",IFERROR((L98-C98)*1440,"")))</f>
        <v/>
      </c>
      <c r="O98" s="24">
        <f>IF(A98="","",IF(I98="","",IFERROR(_xlfn.XLOOKUP(I98,$A$6:$A$105,$J$6:$J$105),"ID introuvable")))</f>
        <v/>
      </c>
      <c r="P98" s="9">
        <f>IF(A98="","",_xlfn.TEXTJOIN(" | ",TRUE,IF(D98&lt;=C98,"Horaires invalides",""),IF(AND(C98&lt;'Paramètres'!$B$3+'Paramètres'!$B$4,J98&lt;&gt;"Terminé",J98&lt;&gt;"Annulé"),"En retard",""),IF(O98="ID introuvable","Dépendance inconnue",""),IF(AND(O98&lt;&gt;"",O98&lt;&gt;"Terminé",J98="En cours"),"Dépendance non terminée",""),IF(COUNTIFS($F$6:$F$105,F98,$C$6:$C$105,"&lt;"&amp;D98,$D$6:$D$105,"&gt;"&amp;C98)&gt;1,"Chevauchement de zone","")))</f>
        <v/>
      </c>
      <c r="Q98" s="21" t="n"/>
    </row>
    <row r="99" ht="30" customHeight="1">
      <c r="A99" s="20" t="n"/>
      <c r="B99" s="21" t="n"/>
      <c r="C99" s="35" t="n"/>
      <c r="D99" s="35" t="n"/>
      <c r="E99" s="25">
        <f>IF(A99="","",IF(OR(C99="",D99=""),"",IFERROR((D99-C99)*1440,"")))</f>
        <v/>
      </c>
      <c r="F99" s="20" t="n"/>
      <c r="G99" s="20" t="n"/>
      <c r="H99" s="21" t="n"/>
      <c r="I99" s="20" t="n"/>
      <c r="J99" s="20" t="n"/>
      <c r="K99" s="20" t="n"/>
      <c r="L99" s="35" t="n"/>
      <c r="M99" s="35" t="n"/>
      <c r="N99" s="25">
        <f>IF(A99="","",IF(OR(C99="",L99=""),"",IFERROR((L99-C99)*1440,"")))</f>
        <v/>
      </c>
      <c r="O99" s="26">
        <f>IF(A99="","",IF(I99="","",IFERROR(_xlfn.XLOOKUP(I99,$A$6:$A$105,$J$6:$J$105),"ID introuvable")))</f>
        <v/>
      </c>
      <c r="P99" s="11">
        <f>IF(A99="","",_xlfn.TEXTJOIN(" | ",TRUE,IF(D99&lt;=C99,"Horaires invalides",""),IF(AND(C99&lt;'Paramètres'!$B$3+'Paramètres'!$B$4,J99&lt;&gt;"Terminé",J99&lt;&gt;"Annulé"),"En retard",""),IF(O99="ID introuvable","Dépendance inconnue",""),IF(AND(O99&lt;&gt;"",O99&lt;&gt;"Terminé",J99="En cours"),"Dépendance non terminée",""),IF(COUNTIFS($F$6:$F$105,F99,$C$6:$C$105,"&lt;"&amp;D99,$D$6:$D$105,"&gt;"&amp;C99)&gt;1,"Chevauchement de zone","")))</f>
        <v/>
      </c>
      <c r="Q99" s="21" t="n"/>
    </row>
    <row r="100" ht="30" customHeight="1">
      <c r="A100" s="20" t="n"/>
      <c r="B100" s="21" t="n"/>
      <c r="C100" s="35" t="n"/>
      <c r="D100" s="35" t="n"/>
      <c r="E100" s="23">
        <f>IF(A100="","",IF(OR(C100="",D100=""),"",IFERROR((D100-C100)*1440,"")))</f>
        <v/>
      </c>
      <c r="F100" s="20" t="n"/>
      <c r="G100" s="20" t="n"/>
      <c r="H100" s="21" t="n"/>
      <c r="I100" s="20" t="n"/>
      <c r="J100" s="20" t="n"/>
      <c r="K100" s="20" t="n"/>
      <c r="L100" s="35" t="n"/>
      <c r="M100" s="35" t="n"/>
      <c r="N100" s="23">
        <f>IF(A100="","",IF(OR(C100="",L100=""),"",IFERROR((L100-C100)*1440,"")))</f>
        <v/>
      </c>
      <c r="O100" s="24">
        <f>IF(A100="","",IF(I100="","",IFERROR(_xlfn.XLOOKUP(I100,$A$6:$A$105,$J$6:$J$105),"ID introuvable")))</f>
        <v/>
      </c>
      <c r="P100" s="9">
        <f>IF(A100="","",_xlfn.TEXTJOIN(" | ",TRUE,IF(D100&lt;=C100,"Horaires invalides",""),IF(AND(C100&lt;'Paramètres'!$B$3+'Paramètres'!$B$4,J100&lt;&gt;"Terminé",J100&lt;&gt;"Annulé"),"En retard",""),IF(O100="ID introuvable","Dépendance inconnue",""),IF(AND(O100&lt;&gt;"",O100&lt;&gt;"Terminé",J100="En cours"),"Dépendance non terminée",""),IF(COUNTIFS($F$6:$F$105,F100,$C$6:$C$105,"&lt;"&amp;D100,$D$6:$D$105,"&gt;"&amp;C100)&gt;1,"Chevauchement de zone","")))</f>
        <v/>
      </c>
      <c r="Q100" s="21" t="n"/>
    </row>
    <row r="101" ht="30" customHeight="1">
      <c r="A101" s="20" t="n"/>
      <c r="B101" s="21" t="n"/>
      <c r="C101" s="35" t="n"/>
      <c r="D101" s="35" t="n"/>
      <c r="E101" s="25">
        <f>IF(A101="","",IF(OR(C101="",D101=""),"",IFERROR((D101-C101)*1440,"")))</f>
        <v/>
      </c>
      <c r="F101" s="20" t="n"/>
      <c r="G101" s="20" t="n"/>
      <c r="H101" s="21" t="n"/>
      <c r="I101" s="20" t="n"/>
      <c r="J101" s="20" t="n"/>
      <c r="K101" s="20" t="n"/>
      <c r="L101" s="35" t="n"/>
      <c r="M101" s="35" t="n"/>
      <c r="N101" s="25">
        <f>IF(A101="","",IF(OR(C101="",L101=""),"",IFERROR((L101-C101)*1440,"")))</f>
        <v/>
      </c>
      <c r="O101" s="26">
        <f>IF(A101="","",IF(I101="","",IFERROR(_xlfn.XLOOKUP(I101,$A$6:$A$105,$J$6:$J$105),"ID introuvable")))</f>
        <v/>
      </c>
      <c r="P101" s="11">
        <f>IF(A101="","",_xlfn.TEXTJOIN(" | ",TRUE,IF(D101&lt;=C101,"Horaires invalides",""),IF(AND(C101&lt;'Paramètres'!$B$3+'Paramètres'!$B$4,J101&lt;&gt;"Terminé",J101&lt;&gt;"Annulé"),"En retard",""),IF(O101="ID introuvable","Dépendance inconnue",""),IF(AND(O101&lt;&gt;"",O101&lt;&gt;"Terminé",J101="En cours"),"Dépendance non terminée",""),IF(COUNTIFS($F$6:$F$105,F101,$C$6:$C$105,"&lt;"&amp;D101,$D$6:$D$105,"&gt;"&amp;C101)&gt;1,"Chevauchement de zone","")))</f>
        <v/>
      </c>
      <c r="Q101" s="21" t="n"/>
    </row>
    <row r="102" ht="30" customHeight="1">
      <c r="A102" s="20" t="n"/>
      <c r="B102" s="21" t="n"/>
      <c r="C102" s="35" t="n"/>
      <c r="D102" s="35" t="n"/>
      <c r="E102" s="23">
        <f>IF(A102="","",IF(OR(C102="",D102=""),"",IFERROR((D102-C102)*1440,"")))</f>
        <v/>
      </c>
      <c r="F102" s="20" t="n"/>
      <c r="G102" s="20" t="n"/>
      <c r="H102" s="21" t="n"/>
      <c r="I102" s="20" t="n"/>
      <c r="J102" s="20" t="n"/>
      <c r="K102" s="20" t="n"/>
      <c r="L102" s="35" t="n"/>
      <c r="M102" s="35" t="n"/>
      <c r="N102" s="23">
        <f>IF(A102="","",IF(OR(C102="",L102=""),"",IFERROR((L102-C102)*1440,"")))</f>
        <v/>
      </c>
      <c r="O102" s="24">
        <f>IF(A102="","",IF(I102="","",IFERROR(_xlfn.XLOOKUP(I102,$A$6:$A$105,$J$6:$J$105),"ID introuvable")))</f>
        <v/>
      </c>
      <c r="P102" s="9">
        <f>IF(A102="","",_xlfn.TEXTJOIN(" | ",TRUE,IF(D102&lt;=C102,"Horaires invalides",""),IF(AND(C102&lt;'Paramètres'!$B$3+'Paramètres'!$B$4,J102&lt;&gt;"Terminé",J102&lt;&gt;"Annulé"),"En retard",""),IF(O102="ID introuvable","Dépendance inconnue",""),IF(AND(O102&lt;&gt;"",O102&lt;&gt;"Terminé",J102="En cours"),"Dépendance non terminée",""),IF(COUNTIFS($F$6:$F$105,F102,$C$6:$C$105,"&lt;"&amp;D102,$D$6:$D$105,"&gt;"&amp;C102)&gt;1,"Chevauchement de zone","")))</f>
        <v/>
      </c>
      <c r="Q102" s="21" t="n"/>
    </row>
    <row r="103" ht="30" customHeight="1">
      <c r="A103" s="20" t="n"/>
      <c r="B103" s="21" t="n"/>
      <c r="C103" s="35" t="n"/>
      <c r="D103" s="35" t="n"/>
      <c r="E103" s="25">
        <f>IF(A103="","",IF(OR(C103="",D103=""),"",IFERROR((D103-C103)*1440,"")))</f>
        <v/>
      </c>
      <c r="F103" s="20" t="n"/>
      <c r="G103" s="20" t="n"/>
      <c r="H103" s="21" t="n"/>
      <c r="I103" s="20" t="n"/>
      <c r="J103" s="20" t="n"/>
      <c r="K103" s="20" t="n"/>
      <c r="L103" s="35" t="n"/>
      <c r="M103" s="35" t="n"/>
      <c r="N103" s="25">
        <f>IF(A103="","",IF(OR(C103="",L103=""),"",IFERROR((L103-C103)*1440,"")))</f>
        <v/>
      </c>
      <c r="O103" s="26">
        <f>IF(A103="","",IF(I103="","",IFERROR(_xlfn.XLOOKUP(I103,$A$6:$A$105,$J$6:$J$105),"ID introuvable")))</f>
        <v/>
      </c>
      <c r="P103" s="11">
        <f>IF(A103="","",_xlfn.TEXTJOIN(" | ",TRUE,IF(D103&lt;=C103,"Horaires invalides",""),IF(AND(C103&lt;'Paramètres'!$B$3+'Paramètres'!$B$4,J103&lt;&gt;"Terminé",J103&lt;&gt;"Annulé"),"En retard",""),IF(O103="ID introuvable","Dépendance inconnue",""),IF(AND(O103&lt;&gt;"",O103&lt;&gt;"Terminé",J103="En cours"),"Dépendance non terminée",""),IF(COUNTIFS($F$6:$F$105,F103,$C$6:$C$105,"&lt;"&amp;D103,$D$6:$D$105,"&gt;"&amp;C103)&gt;1,"Chevauchement de zone","")))</f>
        <v/>
      </c>
      <c r="Q103" s="21" t="n"/>
    </row>
    <row r="104" ht="30" customHeight="1">
      <c r="A104" s="20" t="n"/>
      <c r="B104" s="21" t="n"/>
      <c r="C104" s="35" t="n"/>
      <c r="D104" s="35" t="n"/>
      <c r="E104" s="23">
        <f>IF(A104="","",IF(OR(C104="",D104=""),"",IFERROR((D104-C104)*1440,"")))</f>
        <v/>
      </c>
      <c r="F104" s="20" t="n"/>
      <c r="G104" s="20" t="n"/>
      <c r="H104" s="21" t="n"/>
      <c r="I104" s="20" t="n"/>
      <c r="J104" s="20" t="n"/>
      <c r="K104" s="20" t="n"/>
      <c r="L104" s="35" t="n"/>
      <c r="M104" s="35" t="n"/>
      <c r="N104" s="23">
        <f>IF(A104="","",IF(OR(C104="",L104=""),"",IFERROR((L104-C104)*1440,"")))</f>
        <v/>
      </c>
      <c r="O104" s="24">
        <f>IF(A104="","",IF(I104="","",IFERROR(_xlfn.XLOOKUP(I104,$A$6:$A$105,$J$6:$J$105),"ID introuvable")))</f>
        <v/>
      </c>
      <c r="P104" s="9">
        <f>IF(A104="","",_xlfn.TEXTJOIN(" | ",TRUE,IF(D104&lt;=C104,"Horaires invalides",""),IF(AND(C104&lt;'Paramètres'!$B$3+'Paramètres'!$B$4,J104&lt;&gt;"Terminé",J104&lt;&gt;"Annulé"),"En retard",""),IF(O104="ID introuvable","Dépendance inconnue",""),IF(AND(O104&lt;&gt;"",O104&lt;&gt;"Terminé",J104="En cours"),"Dépendance non terminée",""),IF(COUNTIFS($F$6:$F$105,F104,$C$6:$C$105,"&lt;"&amp;D104,$D$6:$D$105,"&gt;"&amp;C104)&gt;1,"Chevauchement de zone","")))</f>
        <v/>
      </c>
      <c r="Q104" s="21" t="n"/>
    </row>
    <row r="105" ht="30" customHeight="1">
      <c r="A105" s="20" t="n"/>
      <c r="B105" s="21" t="n"/>
      <c r="C105" s="35" t="n"/>
      <c r="D105" s="35" t="n"/>
      <c r="E105" s="25">
        <f>IF(A105="","",IF(OR(C105="",D105=""),"",IFERROR((D105-C105)*1440,"")))</f>
        <v/>
      </c>
      <c r="F105" s="20" t="n"/>
      <c r="G105" s="20" t="n"/>
      <c r="H105" s="21" t="n"/>
      <c r="I105" s="20" t="n"/>
      <c r="J105" s="20" t="n"/>
      <c r="K105" s="20" t="n"/>
      <c r="L105" s="35" t="n"/>
      <c r="M105" s="35" t="n"/>
      <c r="N105" s="25">
        <f>IF(A105="","",IF(OR(C105="",L105=""),"",IFERROR((L105-C105)*1440,"")))</f>
        <v/>
      </c>
      <c r="O105" s="26">
        <f>IF(A105="","",IF(I105="","",IFERROR(_xlfn.XLOOKUP(I105,$A$6:$A$105,$J$6:$J$105),"ID introuvable")))</f>
        <v/>
      </c>
      <c r="P105" s="11">
        <f>IF(A105="","",_xlfn.TEXTJOIN(" | ",TRUE,IF(D105&lt;=C105,"Horaires invalides",""),IF(AND(C105&lt;'Paramètres'!$B$3+'Paramètres'!$B$4,J105&lt;&gt;"Terminé",J105&lt;&gt;"Annulé"),"En retard",""),IF(O105="ID introuvable","Dépendance inconnue",""),IF(AND(O105&lt;&gt;"",O105&lt;&gt;"Terminé",J105="En cours"),"Dépendance non terminée",""),IF(COUNTIFS($F$6:$F$105,F105,$C$6:$C$105,"&lt;"&amp;D105,$D$6:$D$105,"&gt;"&amp;C105)&gt;1,"Chevauchement de zone","")))</f>
        <v/>
      </c>
      <c r="Q105" s="21" t="n"/>
    </row>
  </sheetData>
  <conditionalFormatting sqref="A6:A105">
    <cfRule type="expression" priority="1" dxfId="0">
      <formula>AND($A6&lt;&gt;"",COUNTIF($A$6:$A$105,$A6)&gt;1)</formula>
    </cfRule>
    <cfRule type="expression" priority="2" dxfId="0">
      <formula>AND($A6="",COUNTA($B6:$D6,$F6:$M6,$Q6)&gt;0)</formula>
    </cfRule>
  </conditionalFormatting>
  <conditionalFormatting sqref="P6:P105">
    <cfRule type="expression" priority="3" dxfId="0">
      <formula>$P6&lt;&gt;""</formula>
    </cfRule>
  </conditionalFormatting>
  <conditionalFormatting sqref="K6:K105">
    <cfRule type="expression" priority="4" dxfId="1">
      <formula>$K6="Critique"</formula>
    </cfRule>
  </conditionalFormatting>
  <conditionalFormatting sqref="J6:J105">
    <cfRule type="expression" priority="5" dxfId="2">
      <formula>$J6="Terminé"</formula>
    </cfRule>
    <cfRule type="expression" priority="6" dxfId="3">
      <formula>$J6="Annulé"</formula>
    </cfRule>
  </conditionalFormatting>
  <dataValidations count="10">
    <dataValidation sqref="A6:A105" showDropDown="0" showInputMessage="1" showErrorMessage="1" allowBlank="0" errorTitle="ID requis et unique" error="Renseignez un ID unique pour toute ligne utilisée." promptTitle="Identifiant de séquence" prompt="Utilisez un identifiant unique, par exemple EVT-011." type="custom">
      <formula1>=OR(COUNTA($B6:$D6,$F6:$M6,$Q6)=0,AND($A6&lt;&gt;"",COUNTIF($A$6:$A$105,$A6)=1))</formula1>
    </dataValidation>
    <dataValidation sqref="C6:C105" showDropDown="0" showInputMessage="0" showErrorMessage="1" allowBlank="0" errorTitle="Début prévu non valide" error="Saisissez une date et une heure valides." type="custom">
      <formula1>=OR(C6="",ISNUMBER(C6))</formula1>
    </dataValidation>
    <dataValidation sqref="D6:D105" showDropDown="0" showInputMessage="0" showErrorMessage="1" allowBlank="0" errorTitle="Fin prévue non valide" error="La fin prévue doit être postérieure au début prévu." type="custom">
      <formula1>=OR(D6="",AND(ISNUMBER(D6),C6&lt;&gt;"",D6&gt;C6))</formula1>
    </dataValidation>
    <dataValidation sqref="F6:F105" showDropDown="0" showInputMessage="0" showErrorMessage="1" allowBlank="0" errorTitle="Zone non valide" error="Choisissez une zone dans la liste modifiable." type="list">
      <formula1>=INDIRECT("'Paramètres'!$F$3:$F$7")</formula1>
    </dataValidation>
    <dataValidation sqref="G6:G105" showDropDown="0" showInputMessage="0" showErrorMessage="1" allowBlank="0" errorTitle="Rôle non valide" error="Choisissez un rôle dans la liste modifiable." type="list">
      <formula1>=INDIRECT("'Paramètres'!$G$3:$G$7")</formula1>
    </dataValidation>
    <dataValidation sqref="I6:I105" showDropDown="0" showInputMessage="0" showErrorMessage="1" allowBlank="0" errorTitle="Dépendance à vérifier" error="L’ID doit exister dans le conducteur et être différent de l’ID de la ligne." type="custom" errorStyle="warning">
      <formula1>=OR(I6="",AND(I6&lt;&gt;A6,COUNTIF($A$6:$A$105,I6)=1))</formula1>
    </dataValidation>
    <dataValidation sqref="J6:J105" showDropDown="0" showInputMessage="0" showErrorMessage="1" allowBlank="0" errorTitle="Statut non valide" error="Choisissez un statut dans la liste modifiable." type="list">
      <formula1>=INDIRECT("'Paramètres'!$D$3:$D$7")</formula1>
    </dataValidation>
    <dataValidation sqref="K6:K105" showDropDown="0" showInputMessage="0" showErrorMessage="1" allowBlank="0" errorTitle="Priorité non valide" error="Choisissez une priorité dans la liste modifiable." type="list">
      <formula1>=INDIRECT("'Paramètres'!$E$3:$E$6")</formula1>
    </dataValidation>
    <dataValidation sqref="L6:L105" showDropDown="0" showInputMessage="0" showErrorMessage="1" allowBlank="0" errorTitle="Début réel non valide" error="Saisissez une date et une heure valides ou laissez la cellule vide." type="custom">
      <formula1>=OR(L6="",ISNUMBER(L6))</formula1>
    </dataValidation>
    <dataValidation sqref="M6:M105" showDropDown="0" showInputMessage="0" showErrorMessage="1" allowBlank="0" errorTitle="Fin réelle non valide" error="La fin réelle doit être valide et ne pas précéder le début réel." type="custom">
      <formula1>=OR(M6="",AND(ISNUMBER(M6),OR(L6="",M6&gt;=L6)))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DF5149"/>
    <outlinePr summaryBelow="1" summaryRight="1"/>
    <pageSetUpPr/>
  </sheetPr>
  <dimension ref="A1:G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  <col width="3" customWidth="1" min="3" max="3"/>
    <col width="17" customWidth="1" min="4" max="4"/>
    <col width="15" customWidth="1" min="5" max="5"/>
    <col width="21" customWidth="1" min="6" max="6"/>
    <col width="23" customWidth="1" min="7" max="7"/>
  </cols>
  <sheetData>
    <row r="1" ht="30" customHeight="1">
      <c r="A1" s="1" t="inlineStr">
        <is>
          <t>Paramètres modifiables du conducteur</t>
        </is>
      </c>
      <c r="B1" s="30" t="n"/>
      <c r="C1" s="30" t="n"/>
      <c r="D1" s="30" t="n"/>
      <c r="E1" s="30" t="n"/>
      <c r="F1" s="30" t="n"/>
      <c r="G1" s="31" t="n"/>
    </row>
    <row r="2" ht="24" customHeight="1">
      <c r="A2" s="2" t="inlineStr">
        <is>
          <t>Intitulé de l’événement</t>
        </is>
      </c>
      <c r="B2" s="27" t="inlineStr">
        <is>
          <t>Forum professionnel fictif Aurore 2026</t>
        </is>
      </c>
      <c r="D2" s="8" t="inlineStr">
        <is>
          <t>Statuts</t>
        </is>
      </c>
      <c r="E2" s="8" t="inlineStr">
        <is>
          <t>Priorités</t>
        </is>
      </c>
      <c r="F2" s="8" t="inlineStr">
        <is>
          <t>Zones</t>
        </is>
      </c>
      <c r="G2" s="8" t="inlineStr">
        <is>
          <t>Rôles responsables</t>
        </is>
      </c>
    </row>
    <row r="3" ht="24" customHeight="1">
      <c r="A3" s="2" t="inlineStr">
        <is>
          <t>Date de référence</t>
        </is>
      </c>
      <c r="B3" s="36" t="n">
        <v>46273</v>
      </c>
      <c r="D3" s="27" t="inlineStr">
        <is>
          <t>À faire</t>
        </is>
      </c>
      <c r="E3" s="27" t="inlineStr">
        <is>
          <t>Basse</t>
        </is>
      </c>
      <c r="F3" s="27" t="inlineStr">
        <is>
          <t>Accueil</t>
        </is>
      </c>
      <c r="G3" s="27" t="inlineStr">
        <is>
          <t>Coordination</t>
        </is>
      </c>
    </row>
    <row r="4" ht="24" customHeight="1">
      <c r="A4" s="2" t="inlineStr">
        <is>
          <t>Heure de référence</t>
        </is>
      </c>
      <c r="B4" s="37" t="n"/>
      <c r="D4" s="27" t="inlineStr">
        <is>
          <t>Prêt</t>
        </is>
      </c>
      <c r="E4" s="27" t="inlineStr">
        <is>
          <t>Normale</t>
        </is>
      </c>
      <c r="F4" s="27" t="inlineStr">
        <is>
          <t>Salle principale</t>
        </is>
      </c>
      <c r="G4" s="27" t="inlineStr">
        <is>
          <t>Régie</t>
        </is>
      </c>
    </row>
    <row r="5" ht="24" customHeight="1">
      <c r="D5" s="27" t="inlineStr">
        <is>
          <t>En cours</t>
        </is>
      </c>
      <c r="E5" s="27" t="inlineStr">
        <is>
          <t>Haute</t>
        </is>
      </c>
      <c r="F5" s="27" t="inlineStr">
        <is>
          <t>Coulisses</t>
        </is>
      </c>
      <c r="G5" s="27" t="inlineStr">
        <is>
          <t>Accueil</t>
        </is>
      </c>
    </row>
    <row r="6" ht="24" customHeight="1">
      <c r="D6" s="27" t="inlineStr">
        <is>
          <t>Terminé</t>
        </is>
      </c>
      <c r="E6" s="27" t="inlineStr">
        <is>
          <t>Critique</t>
        </is>
      </c>
      <c r="F6" s="27" t="inlineStr">
        <is>
          <t>Régie</t>
        </is>
      </c>
      <c r="G6" s="27" t="inlineStr">
        <is>
          <t>Animation</t>
        </is>
      </c>
    </row>
    <row r="7" ht="24" customHeight="1">
      <c r="D7" s="27" t="inlineStr">
        <is>
          <t>Annulé</t>
        </is>
      </c>
      <c r="E7" s="27" t="n"/>
      <c r="F7" s="27" t="inlineStr">
        <is>
          <t>Espace pause</t>
        </is>
      </c>
      <c r="G7" s="27" t="inlineStr">
        <is>
          <t>Logistique</t>
        </is>
      </c>
    </row>
    <row r="8" ht="24" customHeight="1"/>
    <row r="9" ht="24" customHeight="1">
      <c r="A9" s="13" t="inlineStr">
        <is>
          <t>Référence manuelle</t>
        </is>
      </c>
      <c r="B9" s="14" t="inlineStr">
        <is>
          <t>Une heure vide est interprétée comme 00:00.</t>
        </is>
      </c>
    </row>
    <row r="10" ht="24" customHeight="1">
      <c r="A10" s="13" t="inlineStr">
        <is>
          <t>Listes</t>
        </is>
      </c>
      <c r="B10" s="14" t="inlineStr">
        <is>
          <t>Les valeurs jaunes alimentent les listes déroulantes du conducteur.</t>
        </is>
      </c>
    </row>
    <row r="11" ht="24" customHeight="1">
      <c r="A11" s="13" t="inlineStr">
        <is>
          <t>Actualisation</t>
        </is>
      </c>
      <c r="B11" s="14" t="inlineStr">
        <is>
          <t>Le classeur ne réalise aucun suivi ni aucune synchronisation en temps réel.</t>
        </is>
      </c>
    </row>
    <row r="12" ht="24" customHeight="1">
      <c r="A12" s="13" t="inlineStr">
        <is>
          <t>Usage</t>
        </is>
      </c>
      <c r="B12" s="14" t="inlineStr">
        <is>
          <t>Les réglages sont des hypothèses opérationnelles modifiables, sans garantie contractuelle.</t>
        </is>
      </c>
    </row>
  </sheetData>
  <mergeCells count="1">
    <mergeCell ref="A1:G1"/>
  </mergeCells>
  <dataValidations count="3">
    <dataValidation sqref="B2" showDropDown="0" showInputMessage="0" showErrorMessage="1" allowBlank="0" errorTitle="Intitulé requis" error="Saisissez un intitulé d’événement fictif." type="custom">
      <formula1>=B2&lt;&gt;""</formula1>
    </dataValidation>
    <dataValidation sqref="B3" showDropDown="0" showInputMessage="0" showErrorMessage="1" allowBlank="0" errorTitle="Date requise" error="Saisissez une date de référence valide." type="custom">
      <formula1>=AND(B3&lt;&gt;"",ISNUMBER(B3))</formula1>
    </dataValidation>
    <dataValidation sqref="B4" showDropDown="0" showInputMessage="0" showErrorMessage="1" allowBlank="0" errorTitle="Heure non valide" error="Saisissez une heure valide ou laissez la cellule vide pour 00:00." type="custom">
      <formula1>=OR(B4="",AND(ISNUMBER(B4),B4&gt;=0,B4&lt;1))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Générateur de classeur</dc:creator>
  <dc:title xmlns:dc="http://purl.org/dc/elements/1.1/">Conducteur événementiel fictif</dc:title>
  <dc:subject xmlns:dc="http://purl.org/dc/elements/1.1/">Pilotage manuel d’un événement professionnel fictif</dc:subject>
  <dcterms:created xmlns:dcterms="http://purl.org/dc/terms/" xmlns:xsi="http://www.w3.org/2001/XMLSchema-instance" xsi:type="dcterms:W3CDTF">2026-09-08T03:17:25Z</dcterms:created>
  <dcterms:modified xmlns:dcterms="http://purl.org/dc/terms/" xmlns:xsi="http://www.w3.org/2001/XMLSchema-instance" xsi:type="dcterms:W3CDTF">2026-09-08T03:17:26+00:00Z</dcterms:modified>
</cp:coreProperties>
</file>