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 ##0,00 [$€-fr-FR]"/>
    <numFmt numFmtId="165" formatCode="0,0%"/>
    <numFmt numFmtId="166" formatCode="dd/mm/yyyy"/>
    <numFmt numFmtId="167" formatCode="0,00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756C78"/>
      <sz val="9"/>
    </font>
    <font>
      <name val="Aptos"/>
      <b val="1"/>
      <color rgb="00FFFFFF"/>
      <sz val="10"/>
    </font>
    <font>
      <name val="Aptos"/>
      <color rgb="00352646"/>
      <sz val="10"/>
    </font>
    <font>
      <name val="Aptos Display"/>
      <b val="1"/>
      <color rgb="00352646"/>
      <sz val="13"/>
    </font>
    <font>
      <name val="Aptos"/>
      <b val="1"/>
      <color rgb="00352646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6" fontId="4" fillId="5" borderId="1" applyAlignment="1" pivotButton="0" quotePrefix="0" xfId="0">
      <alignment horizontal="left" vertical="top" wrapText="1"/>
    </xf>
    <xf numFmtId="167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left" vertical="top" wrapText="1"/>
    </xf>
    <xf numFmtId="0" fontId="3" fillId="3" borderId="1" pivotButton="0" quotePrefix="0" xfId="0"/>
    <xf numFmtId="0" fontId="4" fillId="0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left" vertical="top" wrapText="1"/>
    </xf>
    <xf numFmtId="166" fontId="4" fillId="5" borderId="1" applyAlignment="1" pivotButton="0" quotePrefix="0" xfId="0">
      <alignment horizontal="left" vertical="top" wrapText="1"/>
    </xf>
    <xf numFmtId="167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Repères budgétaires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'Synthèse'!F10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'Synthèse'!$E$11:$E$13</f>
            </numRef>
          </cat>
          <val>
            <numRef>
              <f>'Synthèse'!$F$11:$F$13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14</row>
      <rowOff>0</rowOff>
    </from>
    <ext cx="450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eBudget" displayName="TableBudget" ref="A3:T103" headerRowCount="1">
  <autoFilter ref="A3:T103"/>
  <tableColumns count="20">
    <tableColumn id="1" name="Réf. ligne"/>
    <tableColumn id="2" name="Nature"/>
    <tableColumn id="3" name="Catégorie"/>
    <tableColumn id="4" name="Description"/>
    <tableColumn id="5" name="Date prévue"/>
    <tableColumn id="6" name="Responsable"/>
    <tableColumn id="7" name="Statut"/>
    <tableColumn id="8" name="Tiers fictif"/>
    <tableColumn id="9" name="Quantité"/>
    <tableColumn id="10" name="Unité"/>
    <tableColumn id="11" name="Prix unitaire HT (€)"/>
    <tableColumn id="12" name="TVA (%)"/>
    <tableColumn id="13" name="Montant HT (€)"/>
    <tableColumn id="14" name="TVA (€)"/>
    <tableColumn id="15" name="Montant TTC (€)"/>
    <tableColumn id="16" name="Réglé / encaissé (€)"/>
    <tableColumn id="17" name="Échéance"/>
    <tableColumn id="18" name="Reste (€)"/>
    <tableColumn id="19" name="Commentaire"/>
    <tableColumn id="20" name="Contrôle"/>
  </tableColumns>
</table>
</file>

<file path=xl/tables/table2.xml><?xml version="1.0" encoding="utf-8"?>
<table xmlns="http://schemas.openxmlformats.org/spreadsheetml/2006/main" id="2" name="TableParametres" displayName="TableParametres" ref="A3:F11" headerRowCount="1">
  <autoFilter ref="A3:F11"/>
  <tableColumns count="6">
    <tableColumn id="1" name="Paramètre"/>
    <tableColumn id="2" name="Valeur modifiable"/>
    <tableColumn id="3" name="Type / unité"/>
    <tableColumn id="4" name="Caractère"/>
    <tableColumn id="5" name="Traitement si absent"/>
    <tableColumn id="6" name="Utilisation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49" customWidth="1" min="2" max="2"/>
    <col width="27" customWidth="1" min="3" max="3"/>
    <col width="3" customWidth="1" min="4" max="4"/>
    <col width="21" customWidth="1" min="5" max="5"/>
    <col width="19" customWidth="1" min="6" max="6"/>
    <col width="4" customWidth="1" min="7" max="7"/>
    <col width="4" customWidth="1" min="8" max="8"/>
    <col width="4" customWidth="1" min="9" max="9"/>
  </cols>
  <sheetData>
    <row r="1" ht="28" customHeight="1">
      <c r="A1" s="1" t="inlineStr">
        <is>
          <t>Synthèse budgétaire — Forum professionnel fictif Aurore 2026</t>
        </is>
      </c>
    </row>
    <row r="2" ht="34" customHeight="1">
      <c r="A2" s="2" t="inlineStr">
        <is>
          <t>Cette synthèse aide un responsable événementiel et une direction de projet à décider, avant les engagements principaux, si le scénario fictif peut être poursuivi ou doit être revu.</t>
        </is>
      </c>
    </row>
    <row r="3"/>
    <row r="4" ht="30" customHeight="1">
      <c r="A4" s="3" t="inlineStr">
        <is>
          <t>Décision proposée</t>
        </is>
      </c>
      <c r="B4" s="4">
        <f>IF(COUNT('Budget'!$O$4:$O$103)=0,"À renseigner",IF(OR('Paramètres'!$B$7="",'Paramètres'!$B$9="",'Paramètres'!$B$10=""),"À renseigner",IF(OR(B16&gt;B17,B20&gt;0,B18&gt;=C18),"À revoir","Feu vert indicatif")))</f>
        <v/>
      </c>
    </row>
    <row r="5" ht="29" customHeight="1">
      <c r="A5" s="5" t="inlineStr">
        <is>
          <t>Utilisateur</t>
        </is>
      </c>
      <c r="B5" s="6" t="inlineStr">
        <is>
          <t>Responsable événementiel, chef de projet ou direction interne fictive.</t>
        </is>
      </c>
    </row>
    <row r="6" ht="29" customHeight="1">
      <c r="A6" s="5" t="inlineStr">
        <is>
          <t>Moment d'utilisation</t>
        </is>
      </c>
      <c r="B6" s="6" t="inlineStr">
        <is>
          <t>Après les premières estimations et avant les engagements principaux.</t>
        </is>
      </c>
    </row>
    <row r="7" ht="29" customHeight="1">
      <c r="A7" s="5" t="inlineStr">
        <is>
          <t>Entrées attendues</t>
        </is>
      </c>
      <c r="B7" s="6" t="inlineStr">
        <is>
          <t>Hypothèses dans Paramètres et lignes de dépenses ou recettes dans Budget.</t>
        </is>
      </c>
    </row>
    <row r="8" ht="29" customHeight="1">
      <c r="A8" s="5" t="inlineStr">
        <is>
          <t>Décision facilitée</t>
        </is>
      </c>
      <c r="B8" s="6" t="inlineStr">
        <is>
          <t>Poursuivre le scénario, réviser des lignes ou compléter les informations.</t>
        </is>
      </c>
    </row>
    <row r="9"/>
    <row r="10">
      <c r="A10" s="7" t="inlineStr">
        <is>
          <t>Indicateur</t>
        </is>
      </c>
      <c r="B10" s="7" t="inlineStr">
        <is>
          <t>Valeur</t>
        </is>
      </c>
      <c r="C10" s="7" t="inlineStr">
        <is>
          <t>Repère</t>
        </is>
      </c>
      <c r="E10" s="7" t="inlineStr">
        <is>
          <t>Repère graphique</t>
        </is>
      </c>
      <c r="F10" s="7" t="inlineStr">
        <is>
          <t>Montant TTC</t>
        </is>
      </c>
    </row>
    <row r="11" ht="27" customHeight="1">
      <c r="A11" s="8" t="inlineStr">
        <is>
          <t>Dépenses prévues TTC</t>
        </is>
      </c>
      <c r="B11" s="27">
        <f>IFERROR(SUMIFS('Budget'!$O$4:$O$103,'Budget'!$B$4:$B$103,"Dépense",'Budget'!$G$4:$G$103,"&lt;&gt;Annulé"),0)</f>
        <v/>
      </c>
      <c r="C11" s="6" t="inlineStr">
        <is>
          <t>Hors lignes annulées</t>
        </is>
      </c>
      <c r="E11" s="10" t="inlineStr">
        <is>
          <t>Dépenses</t>
        </is>
      </c>
      <c r="F11" s="28">
        <f>B11</f>
        <v/>
      </c>
    </row>
    <row r="12" ht="27" customHeight="1">
      <c r="A12" s="12" t="inlineStr">
        <is>
          <t>Recettes prévues TTC</t>
        </is>
      </c>
      <c r="B12" s="29">
        <f>IFERROR(SUMIFS('Budget'!$O$4:$O$103,'Budget'!$B$4:$B$103,"Recette",'Budget'!$G$4:$G$103,"&lt;&gt;Annulé"),0)</f>
        <v/>
      </c>
      <c r="C12" s="14" t="inlineStr">
        <is>
          <t>Hors lignes annulées</t>
        </is>
      </c>
      <c r="E12" s="15" t="inlineStr">
        <is>
          <t>Recettes</t>
        </is>
      </c>
      <c r="F12" s="30">
        <f>B12</f>
        <v/>
      </c>
    </row>
    <row r="13" ht="27" customHeight="1">
      <c r="A13" s="8" t="inlineStr">
        <is>
          <t>Coût net prévu</t>
        </is>
      </c>
      <c r="B13" s="27">
        <f>IFERROR(MAX(B11-B12,0),0)</f>
        <v/>
      </c>
      <c r="C13" s="6" t="inlineStr">
        <is>
          <t>Dépenses moins recettes</t>
        </is>
      </c>
      <c r="E13" s="10" t="inlineStr">
        <is>
          <t>Plafond net</t>
        </is>
      </c>
      <c r="F13" s="28">
        <f>B16</f>
        <v/>
      </c>
    </row>
    <row r="14" ht="27" customHeight="1">
      <c r="A14" s="12" t="inlineStr">
        <is>
          <t>Réserve de prudence</t>
        </is>
      </c>
      <c r="B14" s="29">
        <f>IFERROR(B11*IF('Paramètres'!$B$8="",0,'Paramètres'!$B$8),0)</f>
        <v/>
      </c>
      <c r="C14" s="14" t="inlineStr">
        <is>
          <t>Taux modifiable</t>
        </is>
      </c>
    </row>
    <row r="15" ht="27" customHeight="1">
      <c r="A15" s="8" t="inlineStr">
        <is>
          <t>Besoin net avec réserve</t>
        </is>
      </c>
      <c r="B15" s="27">
        <f>IFERROR(MAX(B11+B14-B12,0),0)</f>
        <v/>
      </c>
      <c r="C15" s="6" t="inlineStr">
        <is>
          <t>Base de décision</t>
        </is>
      </c>
    </row>
    <row r="16" ht="27" customHeight="1">
      <c r="A16" s="12" t="inlineStr">
        <is>
          <t>Plafond net TTC</t>
        </is>
      </c>
      <c r="B16" s="29">
        <f>'Paramètres'!$B$7</f>
        <v/>
      </c>
      <c r="C16" s="14" t="inlineStr">
        <is>
          <t>Hypothèse modifiable</t>
        </is>
      </c>
    </row>
    <row r="17" ht="27" customHeight="1">
      <c r="A17" s="8" t="inlineStr">
        <is>
          <t>Taux d'occupation</t>
        </is>
      </c>
      <c r="B17" s="31">
        <f>IFERROR('Paramètres'!$B$10/'Paramètres'!$B$9,0)</f>
        <v/>
      </c>
      <c r="C17" s="31">
        <f>IF('Paramètres'!$B$11="",1,'Paramètres'!$B$11)</f>
        <v/>
      </c>
    </row>
    <row r="18" ht="27" customHeight="1">
      <c r="A18" s="12" t="inlineStr">
        <is>
          <t>Reste à régler / encaisser</t>
        </is>
      </c>
      <c r="B18" s="29">
        <f>IFERROR(SUMIFS('Budget'!$R$4:$R$103,'Budget'!$G$4:$G$103,"&lt;&gt;Annulé"),0)</f>
        <v/>
      </c>
      <c r="C18" s="14" t="inlineStr">
        <is>
          <t>Tous flux non annulés</t>
        </is>
      </c>
    </row>
    <row r="19" ht="27" customHeight="1">
      <c r="A19" s="8" t="inlineStr">
        <is>
          <t>Alertes de lignes</t>
        </is>
      </c>
      <c r="B19" s="18">
        <f>COUNTIFS('Budget'!$A$4:$A$103,"&lt;&gt;",'Budget'!$T$4:$T$103,"&lt;&gt;OK")</f>
        <v/>
      </c>
      <c r="C19" s="6" t="inlineStr">
        <is>
          <t>À vérifier dans Budget</t>
        </is>
      </c>
    </row>
    <row r="20" ht="27" customHeight="1">
      <c r="A20" s="12" t="inlineStr">
        <is>
          <t>Marge au plafond</t>
        </is>
      </c>
      <c r="B20" s="29">
        <f>IFERROR(B16-B15,0)</f>
        <v/>
      </c>
      <c r="C20" s="14" t="inlineStr">
        <is>
          <t>Positif = marge disponible</t>
        </is>
      </c>
    </row>
    <row r="21" ht="27" customHeight="1">
      <c r="A21" s="8" t="inlineStr">
        <is>
          <t>Taux de consommation</t>
        </is>
      </c>
      <c r="B21" s="31">
        <f>IFERROR(B15/B16,0)</f>
        <v/>
      </c>
      <c r="C21" s="6" t="inlineStr">
        <is>
          <t>Besoin / plafond</t>
        </is>
      </c>
    </row>
  </sheetData>
  <mergeCells count="1">
    <mergeCell ref="A1:I1"/>
  </mergeCells>
  <conditionalFormatting sqref="B4">
    <cfRule type="expression" priority="1" dxfId="0">
      <formula>$B$4="Feu vert indicatif"</formula>
    </cfRule>
    <cfRule type="expression" priority="2" dxfId="1">
      <formula>$B$4="À revoir"</formula>
    </cfRule>
  </conditionalFormatting>
  <conditionalFormatting sqref="B17">
    <cfRule type="expression" priority="3" dxfId="1">
      <formula>AND(ISNUMBER($B$17),$B$17&gt;=$C$17)</formula>
    </cfRule>
  </conditionalFormatting>
  <conditionalFormatting sqref="B20">
    <cfRule type="expression" priority="4" dxfId="1">
      <formula>$B$20&lt;0</formula>
    </cfRule>
    <cfRule type="expression" priority="5" dxfId="0">
      <formula>$B$20&gt;=0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0" customWidth="1" min="3" max="3"/>
    <col width="32" customWidth="1" min="4" max="4"/>
    <col width="13" customWidth="1" min="5" max="5"/>
    <col width="25" customWidth="1" min="6" max="6"/>
    <col width="13" customWidth="1" min="7" max="7"/>
    <col width="29" customWidth="1" min="8" max="8"/>
    <col width="11" customWidth="1" min="9" max="9"/>
    <col width="13" customWidth="1" min="10" max="10"/>
    <col width="18" customWidth="1" min="11" max="11"/>
    <col width="11" customWidth="1" min="12" max="12"/>
    <col width="17" customWidth="1" min="13" max="13"/>
    <col width="14" customWidth="1" min="14" max="14"/>
    <col width="17" customWidth="1" min="15" max="15"/>
    <col width="21" customWidth="1" min="16" max="16"/>
    <col width="13" customWidth="1" min="17" max="17"/>
    <col width="16" customWidth="1" min="18" max="18"/>
    <col width="35" customWidth="1" min="19" max="19"/>
    <col width="18" customWidth="1" min="20" max="20"/>
  </cols>
  <sheetData>
    <row r="1" ht="28" customHeight="1">
      <c r="A1" s="1" t="inlineStr">
        <is>
          <t>Budget détaillé — Forum professionnel fictif Aurore 2026</t>
        </is>
      </c>
    </row>
    <row r="2" ht="34" customHeight="1">
      <c r="A2" s="2" t="inlineStr">
        <is>
          <t>Objectif : saisir dépenses et recettes sans billetterie ni CRM. Sources : devis, estimations et validations internes fictifs. Résultat : montants TTC, reste à traiter et contrôles calculés sur 100 lignes.</t>
        </is>
      </c>
    </row>
    <row r="3" ht="36" customHeight="1">
      <c r="A3" s="7" t="inlineStr">
        <is>
          <t>Réf. ligne</t>
        </is>
      </c>
      <c r="B3" s="7" t="inlineStr">
        <is>
          <t>Nature</t>
        </is>
      </c>
      <c r="C3" s="7" t="inlineStr">
        <is>
          <t>Catégorie</t>
        </is>
      </c>
      <c r="D3" s="7" t="inlineStr">
        <is>
          <t>Description</t>
        </is>
      </c>
      <c r="E3" s="7" t="inlineStr">
        <is>
          <t>Date prévue</t>
        </is>
      </c>
      <c r="F3" s="7" t="inlineStr">
        <is>
          <t>Responsable</t>
        </is>
      </c>
      <c r="G3" s="7" t="inlineStr">
        <is>
          <t>Statut</t>
        </is>
      </c>
      <c r="H3" s="7" t="inlineStr">
        <is>
          <t>Tiers fictif</t>
        </is>
      </c>
      <c r="I3" s="7" t="inlineStr">
        <is>
          <t>Quantité</t>
        </is>
      </c>
      <c r="J3" s="7" t="inlineStr">
        <is>
          <t>Unité</t>
        </is>
      </c>
      <c r="K3" s="7" t="inlineStr">
        <is>
          <t>Prix unitaire HT (€)</t>
        </is>
      </c>
      <c r="L3" s="7" t="inlineStr">
        <is>
          <t>TVA (%)</t>
        </is>
      </c>
      <c r="M3" s="7" t="inlineStr">
        <is>
          <t>Montant HT (€)</t>
        </is>
      </c>
      <c r="N3" s="7" t="inlineStr">
        <is>
          <t>TVA (€)</t>
        </is>
      </c>
      <c r="O3" s="7" t="inlineStr">
        <is>
          <t>Montant TTC (€)</t>
        </is>
      </c>
      <c r="P3" s="7" t="inlineStr">
        <is>
          <t>Réglé / encaissé (€)</t>
        </is>
      </c>
      <c r="Q3" s="7" t="inlineStr">
        <is>
          <t>Échéance</t>
        </is>
      </c>
      <c r="R3" s="7" t="inlineStr">
        <is>
          <t>Reste (€)</t>
        </is>
      </c>
      <c r="S3" s="7" t="inlineStr">
        <is>
          <t>Commentaire</t>
        </is>
      </c>
      <c r="T3" s="7" t="inlineStr">
        <is>
          <t>Contrôle</t>
        </is>
      </c>
    </row>
    <row r="4" ht="31" customHeight="1">
      <c r="A4" s="19" t="inlineStr">
        <is>
          <t>BE-001</t>
        </is>
      </c>
      <c r="B4" s="19" t="inlineStr">
        <is>
          <t>Dépense</t>
        </is>
      </c>
      <c r="C4" s="19" t="inlineStr">
        <is>
          <t>Location</t>
        </is>
      </c>
      <c r="D4" s="19" t="inlineStr">
        <is>
          <t>Location de l'espace principal</t>
        </is>
      </c>
      <c r="E4" s="32" t="n">
        <v>46363</v>
      </c>
      <c r="F4" s="19" t="inlineStr">
        <is>
          <t>Pôle production fictif</t>
        </is>
      </c>
      <c r="G4" s="19" t="inlineStr">
        <is>
          <t>Validé</t>
        </is>
      </c>
      <c r="H4" s="19" t="inlineStr">
        <is>
          <t>Espaces Fictifs des Horizons</t>
        </is>
      </c>
      <c r="I4" s="33" t="n">
        <v>1</v>
      </c>
      <c r="J4" s="19" t="inlineStr">
        <is>
          <t>Forfait</t>
        </is>
      </c>
      <c r="K4" s="34" t="n">
        <v>7200</v>
      </c>
      <c r="L4" s="35" t="n">
        <v>0.2</v>
      </c>
      <c r="M4" s="29">
        <f>IF(A4="","",IF(OR(I4="",K4=""),"",IFERROR(I4*K4,"")))</f>
        <v/>
      </c>
      <c r="N4" s="29">
        <f>IF(M4="","",IFERROR(M4*IF(L4="",0,L4),""))</f>
        <v/>
      </c>
      <c r="O4" s="29">
        <f>IF(M4="","",IFERROR(M4+N4,""))</f>
        <v/>
      </c>
      <c r="P4" s="34" t="n">
        <v>3000</v>
      </c>
      <c r="Q4" s="32" t="n">
        <v>46318</v>
      </c>
      <c r="R4" s="29">
        <f>IF(O4="","",IFERROR(MAX(O4-IF(P4="",0,P4),0),""))</f>
        <v/>
      </c>
      <c r="S4" s="19" t="inlineStr">
        <is>
          <t>Cas normal : acompte saisi.</t>
        </is>
      </c>
      <c r="T4" s="14">
        <f>IF(A4="","",IF(OR(B4="",C4="",D4="",E4="",F4="",G4="",I4="",J4="",K4=""),"À compléter",IF(COUNTIF($A$4:$A$103,A4)&gt;1,"Doublon",IF(AND(O4&lt;&gt;"",P4&lt;&gt;"",P4&gt;O4),"Montant &gt; TTC",IF(AND(Q4&lt;&gt;"",Q4&lt;TODAY(),G4&lt;&gt;"Réalisé",G4&lt;&gt;"Annulé",R4&gt;0),"Échéance","OK")))))</f>
        <v/>
      </c>
    </row>
    <row r="5" ht="31" customHeight="1">
      <c r="A5" s="19" t="inlineStr">
        <is>
          <t>BE-002</t>
        </is>
      </c>
      <c r="B5" s="19" t="inlineStr">
        <is>
          <t>Dépense</t>
        </is>
      </c>
      <c r="C5" s="19" t="inlineStr">
        <is>
          <t>Restauration</t>
        </is>
      </c>
      <c r="D5" s="19" t="inlineStr">
        <is>
          <t>Accueil café et déjeuner</t>
        </is>
      </c>
      <c r="E5" s="32" t="n">
        <v>46363</v>
      </c>
      <c r="F5" s="19" t="inlineStr">
        <is>
          <t>Pôle accueil fictif</t>
        </is>
      </c>
      <c r="G5" s="19" t="inlineStr">
        <is>
          <t>Validé</t>
        </is>
      </c>
      <c r="H5" s="19" t="inlineStr">
        <is>
          <t>Traiteur Fictif Paprika-Lune</t>
        </is>
      </c>
      <c r="I5" s="33" t="n">
        <v>180</v>
      </c>
      <c r="J5" s="19" t="inlineStr">
        <is>
          <t>Personne</t>
        </is>
      </c>
      <c r="K5" s="34" t="n">
        <v>48</v>
      </c>
      <c r="L5" s="35" t="n">
        <v>0.1</v>
      </c>
      <c r="M5" s="27">
        <f>IF(A5="","",IF(OR(I5="",K5=""),"",IFERROR(I5*K5,"")))</f>
        <v/>
      </c>
      <c r="N5" s="27">
        <f>IF(M5="","",IFERROR(M5*IF(L5="",0,L5),""))</f>
        <v/>
      </c>
      <c r="O5" s="27">
        <f>IF(M5="","",IFERROR(M5+N5,""))</f>
        <v/>
      </c>
      <c r="P5" s="34" t="n">
        <v>4500</v>
      </c>
      <c r="Q5" s="32" t="n">
        <v>46323</v>
      </c>
      <c r="R5" s="27">
        <f>IF(O5="","",IFERROR(MAX(O5-IF(P5="",0,P5),0),""))</f>
        <v/>
      </c>
      <c r="S5" s="19" t="inlineStr">
        <is>
          <t>Quantité alignée sur les participants prévus.</t>
        </is>
      </c>
      <c r="T5" s="6">
        <f>IF(A5="","",IF(OR(B5="",C5="",D5="",E5="",F5="",G5="",I5="",J5="",K5=""),"À compléter",IF(COUNTIF($A$4:$A$103,A5)&gt;1,"Doublon",IF(AND(O5&lt;&gt;"",P5&lt;&gt;"",P5&gt;O5),"Montant &gt; TTC",IF(AND(Q5&lt;&gt;"",Q5&lt;TODAY(),G5&lt;&gt;"Réalisé",G5&lt;&gt;"Annulé",R5&gt;0),"Échéance","OK")))))</f>
        <v/>
      </c>
    </row>
    <row r="6" ht="31" customHeight="1">
      <c r="A6" s="19" t="inlineStr">
        <is>
          <t>BE-003</t>
        </is>
      </c>
      <c r="B6" s="19" t="inlineStr">
        <is>
          <t>Dépense</t>
        </is>
      </c>
      <c r="C6" s="19" t="inlineStr">
        <is>
          <t>Technique</t>
        </is>
      </c>
      <c r="D6" s="19" t="inlineStr">
        <is>
          <t>Sonorisation et projection</t>
        </is>
      </c>
      <c r="E6" s="32" t="n">
        <v>46362</v>
      </c>
      <c r="F6" s="19" t="inlineStr">
        <is>
          <t>Pôle technique fictif</t>
        </is>
      </c>
      <c r="G6" s="19" t="inlineStr">
        <is>
          <t>Prévu</t>
        </is>
      </c>
      <c r="H6" s="19" t="inlineStr">
        <is>
          <t>Studio Fictif Écho-Prune</t>
        </is>
      </c>
      <c r="I6" s="33" t="n">
        <v>2</v>
      </c>
      <c r="J6" s="19" t="inlineStr">
        <is>
          <t>Jour</t>
        </is>
      </c>
      <c r="K6" s="34" t="n">
        <v>2100</v>
      </c>
      <c r="L6" s="35" t="n">
        <v>0.2</v>
      </c>
      <c r="M6" s="29">
        <f>IF(A6="","",IF(OR(I6="",K6=""),"",IFERROR(I6*K6,"")))</f>
        <v/>
      </c>
      <c r="N6" s="29">
        <f>IF(M6="","",IFERROR(M6*IF(L6="",0,L6),""))</f>
        <v/>
      </c>
      <c r="O6" s="29">
        <f>IF(M6="","",IFERROR(M6+N6,""))</f>
        <v/>
      </c>
      <c r="P6" s="34" t="n">
        <v>0</v>
      </c>
      <c r="Q6" s="32" t="n">
        <v>46333</v>
      </c>
      <c r="R6" s="29">
        <f>IF(O6="","",IFERROR(MAX(O6-IF(P6="",0,P6),0),""))</f>
        <v/>
      </c>
      <c r="S6" s="19" t="inlineStr">
        <is>
          <t>Deux jours incluant une répétition.</t>
        </is>
      </c>
      <c r="T6" s="14">
        <f>IF(A6="","",IF(OR(B6="",C6="",D6="",E6="",F6="",G6="",I6="",J6="",K6=""),"À compléter",IF(COUNTIF($A$4:$A$103,A6)&gt;1,"Doublon",IF(AND(O6&lt;&gt;"",P6&lt;&gt;"",P6&gt;O6),"Montant &gt; TTC",IF(AND(Q6&lt;&gt;"",Q6&lt;TODAY(),G6&lt;&gt;"Réalisé",G6&lt;&gt;"Annulé",R6&gt;0),"Échéance","OK")))))</f>
        <v/>
      </c>
    </row>
    <row r="7" ht="31" customHeight="1">
      <c r="A7" s="19" t="inlineStr">
        <is>
          <t>BE-004</t>
        </is>
      </c>
      <c r="B7" s="19" t="inlineStr">
        <is>
          <t>Dépense</t>
        </is>
      </c>
      <c r="C7" s="19" t="inlineStr">
        <is>
          <t>Accueil</t>
        </is>
      </c>
      <c r="D7" s="19" t="inlineStr">
        <is>
          <t>Renfort d'accueil</t>
        </is>
      </c>
      <c r="E7" s="32" t="n">
        <v>46363</v>
      </c>
      <c r="F7" s="19" t="inlineStr">
        <is>
          <t>Pôle accueil fictif</t>
        </is>
      </c>
      <c r="G7" s="19" t="inlineStr">
        <is>
          <t>Réalisé</t>
        </is>
      </c>
      <c r="H7" s="19" t="inlineStr">
        <is>
          <t>Collectif Fictif Nuage-Safran</t>
        </is>
      </c>
      <c r="I7" s="33" t="n">
        <v>6</v>
      </c>
      <c r="J7" s="19" t="inlineStr">
        <is>
          <t>Vacation</t>
        </is>
      </c>
      <c r="K7" s="34" t="n">
        <v>280</v>
      </c>
      <c r="L7" s="35" t="n"/>
      <c r="M7" s="27">
        <f>IF(A7="","",IF(OR(I7="",K7=""),"",IFERROR(I7*K7,"")))</f>
        <v/>
      </c>
      <c r="N7" s="27">
        <f>IF(M7="","",IFERROR(M7*IF(L7="",0,L7),""))</f>
        <v/>
      </c>
      <c r="O7" s="27">
        <f>IF(M7="","",IFERROR(M7+N7,""))</f>
        <v/>
      </c>
      <c r="P7" s="34" t="n">
        <v>1680</v>
      </c>
      <c r="Q7" s="32" t="n">
        <v>46263</v>
      </c>
      <c r="R7" s="27">
        <f>IF(O7="","",IFERROR(MAX(O7-IF(P7="",0,P7),0),""))</f>
        <v/>
      </c>
      <c r="S7" s="19" t="inlineStr">
        <is>
          <t>TVA laissée vide : elle est traitée comme 0 %.</t>
        </is>
      </c>
      <c r="T7" s="6">
        <f>IF(A7="","",IF(OR(B7="",C7="",D7="",E7="",F7="",G7="",I7="",J7="",K7=""),"À compléter",IF(COUNTIF($A$4:$A$103,A7)&gt;1,"Doublon",IF(AND(O7&lt;&gt;"",P7&lt;&gt;"",P7&gt;O7),"Montant &gt; TTC",IF(AND(Q7&lt;&gt;"",Q7&lt;TODAY(),G7&lt;&gt;"Réalisé",G7&lt;&gt;"Annulé",R7&gt;0),"Échéance","OK")))))</f>
        <v/>
      </c>
    </row>
    <row r="8" ht="31" customHeight="1">
      <c r="A8" s="19" t="inlineStr">
        <is>
          <t>BE-005</t>
        </is>
      </c>
      <c r="B8" s="19" t="inlineStr">
        <is>
          <t>Dépense</t>
        </is>
      </c>
      <c r="C8" s="19" t="inlineStr">
        <is>
          <t>Décoration</t>
        </is>
      </c>
      <c r="D8" s="19" t="inlineStr">
        <is>
          <t>Signalétique et habillage</t>
        </is>
      </c>
      <c r="E8" s="32" t="n">
        <v>46361</v>
      </c>
      <c r="F8" s="19" t="inlineStr">
        <is>
          <t>Pôle scénographie fictif</t>
        </is>
      </c>
      <c r="G8" s="19" t="inlineStr">
        <is>
          <t>Validé</t>
        </is>
      </c>
      <c r="H8" s="19" t="inlineStr">
        <is>
          <t>Atelier Fictif Corail-Minuit</t>
        </is>
      </c>
      <c r="I8" s="33" t="n">
        <v>1</v>
      </c>
      <c r="J8" s="19" t="inlineStr">
        <is>
          <t>Forfait</t>
        </is>
      </c>
      <c r="K8" s="34" t="n">
        <v>1450</v>
      </c>
      <c r="L8" s="35" t="n">
        <v>0.2</v>
      </c>
      <c r="M8" s="29">
        <f>IF(A8="","",IF(OR(I8="",K8=""),"",IFERROR(I8*K8,"")))</f>
        <v/>
      </c>
      <c r="N8" s="29">
        <f>IF(M8="","",IFERROR(M8*IF(L8="",0,L8),""))</f>
        <v/>
      </c>
      <c r="O8" s="29">
        <f>IF(M8="","",IFERROR(M8+N8,""))</f>
        <v/>
      </c>
      <c r="P8" s="34" t="n">
        <v>0</v>
      </c>
      <c r="Q8" s="32" t="n">
        <v>46266</v>
      </c>
      <c r="R8" s="29">
        <f>IF(O8="","",IFERROR(MAX(O8-IF(P8="",0,P8),0),""))</f>
        <v/>
      </c>
      <c r="S8" s="19" t="inlineStr">
        <is>
          <t>Cas d'alerte : échéance dépassée et reste positif.</t>
        </is>
      </c>
      <c r="T8" s="14">
        <f>IF(A8="","",IF(OR(B8="",C8="",D8="",E8="",F8="",G8="",I8="",J8="",K8=""),"À compléter",IF(COUNTIF($A$4:$A$103,A8)&gt;1,"Doublon",IF(AND(O8&lt;&gt;"",P8&lt;&gt;"",P8&gt;O8),"Montant &gt; TTC",IF(AND(Q8&lt;&gt;"",Q8&lt;TODAY(),G8&lt;&gt;"Réalisé",G8&lt;&gt;"Annulé",R8&gt;0),"Échéance","OK")))))</f>
        <v/>
      </c>
    </row>
    <row r="9" ht="31" customHeight="1">
      <c r="A9" s="19" t="inlineStr">
        <is>
          <t>BE-006</t>
        </is>
      </c>
      <c r="B9" s="19" t="inlineStr">
        <is>
          <t>Dépense</t>
        </is>
      </c>
      <c r="C9" s="19" t="inlineStr">
        <is>
          <t>Assurance</t>
        </is>
      </c>
      <c r="D9" s="19" t="inlineStr">
        <is>
          <t>Couverture événementielle indicative</t>
        </is>
      </c>
      <c r="E9" s="32" t="n">
        <v>46363</v>
      </c>
      <c r="F9" s="19" t="inlineStr">
        <is>
          <t>Pôle administratif fictif</t>
        </is>
      </c>
      <c r="G9" s="19" t="inlineStr">
        <is>
          <t>Réalisé</t>
        </is>
      </c>
      <c r="H9" s="19" t="inlineStr">
        <is>
          <t>Mutuelle Fictive des Étoiles</t>
        </is>
      </c>
      <c r="I9" s="33" t="n">
        <v>1</v>
      </c>
      <c r="J9" s="19" t="inlineStr">
        <is>
          <t>Forfait</t>
        </is>
      </c>
      <c r="K9" s="34" t="n">
        <v>620</v>
      </c>
      <c r="L9" s="35" t="n">
        <v>0</v>
      </c>
      <c r="M9" s="27">
        <f>IF(A9="","",IF(OR(I9="",K9=""),"",IFERROR(I9*K9,"")))</f>
        <v/>
      </c>
      <c r="N9" s="27">
        <f>IF(M9="","",IFERROR(M9*IF(L9="",0,L9),""))</f>
        <v/>
      </c>
      <c r="O9" s="27">
        <f>IF(M9="","",IFERROR(M9+N9,""))</f>
        <v/>
      </c>
      <c r="P9" s="34" t="n">
        <v>620</v>
      </c>
      <c r="Q9" s="32" t="n">
        <v>46270</v>
      </c>
      <c r="R9" s="27">
        <f>IF(O9="","",IFERROR(MAX(O9-IF(P9="",0,P9),0),""))</f>
        <v/>
      </c>
      <c r="S9" s="19" t="inlineStr">
        <is>
          <t>Hypothèse fictive, sans portée contractuelle.</t>
        </is>
      </c>
      <c r="T9" s="6">
        <f>IF(A9="","",IF(OR(B9="",C9="",D9="",E9="",F9="",G9="",I9="",J9="",K9=""),"À compléter",IF(COUNTIF($A$4:$A$103,A9)&gt;1,"Doublon",IF(AND(O9&lt;&gt;"",P9&lt;&gt;"",P9&gt;O9),"Montant &gt; TTC",IF(AND(Q9&lt;&gt;"",Q9&lt;TODAY(),G9&lt;&gt;"Réalisé",G9&lt;&gt;"Annulé",R9&gt;0),"Échéance","OK")))))</f>
        <v/>
      </c>
    </row>
    <row r="10" ht="31" customHeight="1">
      <c r="A10" s="19" t="inlineStr">
        <is>
          <t>BE-007</t>
        </is>
      </c>
      <c r="B10" s="19" t="inlineStr">
        <is>
          <t>Dépense</t>
        </is>
      </c>
      <c r="C10" s="19" t="inlineStr">
        <is>
          <t>Transport</t>
        </is>
      </c>
      <c r="D10" s="19" t="inlineStr">
        <is>
          <t>Navettes logistiques</t>
        </is>
      </c>
      <c r="E10" s="32" t="n">
        <v>46363</v>
      </c>
      <c r="F10" s="19" t="inlineStr">
        <is>
          <t>Pôle logistique fictif</t>
        </is>
      </c>
      <c r="G10" s="19" t="inlineStr">
        <is>
          <t>Prévu</t>
        </is>
      </c>
      <c r="H10" s="19" t="inlineStr">
        <is>
          <t>Navettes Fictives Quartz</t>
        </is>
      </c>
      <c r="I10" s="33" t="n">
        <v>3</v>
      </c>
      <c r="J10" s="19" t="inlineStr">
        <is>
          <t>Trajet</t>
        </is>
      </c>
      <c r="K10" s="34" t="n">
        <v>400</v>
      </c>
      <c r="L10" s="35" t="n">
        <v>0.2</v>
      </c>
      <c r="M10" s="29">
        <f>IF(A10="","",IF(OR(I10="",K10=""),"",IFERROR(I10*K10,"")))</f>
        <v/>
      </c>
      <c r="N10" s="29">
        <f>IF(M10="","",IFERROR(M10*IF(L10="",0,L10),""))</f>
        <v/>
      </c>
      <c r="O10" s="29">
        <f>IF(M10="","",IFERROR(M10+N10,""))</f>
        <v/>
      </c>
      <c r="P10" s="34" t="n">
        <v>0</v>
      </c>
      <c r="Q10" s="32" t="n">
        <v>46343</v>
      </c>
      <c r="R10" s="29">
        <f>IF(O10="","",IFERROR(MAX(O10-IF(P10="",0,P10),0),""))</f>
        <v/>
      </c>
      <c r="S10" s="19" t="inlineStr">
        <is>
          <t>Estimation à confirmer.</t>
        </is>
      </c>
      <c r="T10" s="14">
        <f>IF(A10="","",IF(OR(B10="",C10="",D10="",E10="",F10="",G10="",I10="",J10="",K10=""),"À compléter",IF(COUNTIF($A$4:$A$103,A10)&gt;1,"Doublon",IF(AND(O10&lt;&gt;"",P10&lt;&gt;"",P10&gt;O10),"Montant &gt; TTC",IF(AND(Q10&lt;&gt;"",Q10&lt;TODAY(),G10&lt;&gt;"Réalisé",G10&lt;&gt;"Annulé",R10&gt;0),"Échéance","OK")))))</f>
        <v/>
      </c>
    </row>
    <row r="11" ht="31" customHeight="1">
      <c r="A11" s="19" t="inlineStr">
        <is>
          <t>BE-008</t>
        </is>
      </c>
      <c r="B11" s="19" t="inlineStr">
        <is>
          <t>Dépense</t>
        </is>
      </c>
      <c r="C11" s="19" t="inlineStr">
        <is>
          <t>Communication</t>
        </is>
      </c>
      <c r="D11" s="19" t="inlineStr">
        <is>
          <t>Supports visuels numériques</t>
        </is>
      </c>
      <c r="E11" s="32" t="n">
        <v>46333</v>
      </c>
      <c r="F11" s="19" t="inlineStr">
        <is>
          <t>Pôle communication fictif</t>
        </is>
      </c>
      <c r="G11" s="19" t="inlineStr">
        <is>
          <t>Validé</t>
        </is>
      </c>
      <c r="H11" s="19" t="inlineStr">
        <is>
          <t>Agence Fictive Pixel-Pivoine</t>
        </is>
      </c>
      <c r="I11" s="33" t="n">
        <v>1</v>
      </c>
      <c r="J11" s="19" t="inlineStr">
        <is>
          <t>Forfait</t>
        </is>
      </c>
      <c r="K11" s="34" t="n">
        <v>1800</v>
      </c>
      <c r="L11" s="35" t="n">
        <v>0.2</v>
      </c>
      <c r="M11" s="27">
        <f>IF(A11="","",IF(OR(I11="",K11=""),"",IFERROR(I11*K11,"")))</f>
        <v/>
      </c>
      <c r="N11" s="27">
        <f>IF(M11="","",IFERROR(M11*IF(L11="",0,L11),""))</f>
        <v/>
      </c>
      <c r="O11" s="27">
        <f>IF(M11="","",IFERROR(M11+N11,""))</f>
        <v/>
      </c>
      <c r="P11" s="34" t="n">
        <v>900</v>
      </c>
      <c r="Q11" s="32" t="n">
        <v>46293</v>
      </c>
      <c r="R11" s="27">
        <f>IF(O11="","",IFERROR(MAX(O11-IF(P11="",0,P11),0),""))</f>
        <v/>
      </c>
      <c r="S11" s="19" t="inlineStr">
        <is>
          <t>Acompte partiel.</t>
        </is>
      </c>
      <c r="T11" s="6">
        <f>IF(A11="","",IF(OR(B11="",C11="",D11="",E11="",F11="",G11="",I11="",J11="",K11=""),"À compléter",IF(COUNTIF($A$4:$A$103,A11)&gt;1,"Doublon",IF(AND(O11&lt;&gt;"",P11&lt;&gt;"",P11&gt;O11),"Montant &gt; TTC",IF(AND(Q11&lt;&gt;"",Q11&lt;TODAY(),G11&lt;&gt;"Réalisé",G11&lt;&gt;"Annulé",R11&gt;0),"Échéance","OK")))))</f>
        <v/>
      </c>
    </row>
    <row r="12" ht="31" customHeight="1">
      <c r="A12" s="19" t="inlineStr">
        <is>
          <t>BE-009</t>
        </is>
      </c>
      <c r="B12" s="19" t="inlineStr">
        <is>
          <t>Recette</t>
        </is>
      </c>
      <c r="C12" s="19" t="inlineStr">
        <is>
          <t>Partenariat</t>
        </is>
      </c>
      <c r="D12" s="19" t="inlineStr">
        <is>
          <t>Contribution d'un partenaire fictif</t>
        </is>
      </c>
      <c r="E12" s="32" t="n">
        <v>46343</v>
      </c>
      <c r="F12" s="19" t="inlineStr">
        <is>
          <t>Pôle partenariats fictif</t>
        </is>
      </c>
      <c r="G12" s="19" t="inlineStr">
        <is>
          <t>Validé</t>
        </is>
      </c>
      <c r="H12" s="19" t="inlineStr">
        <is>
          <t>Fondation Fictive Aube-Verte</t>
        </is>
      </c>
      <c r="I12" s="33" t="n">
        <v>1</v>
      </c>
      <c r="J12" s="19" t="inlineStr">
        <is>
          <t>Forfait</t>
        </is>
      </c>
      <c r="K12" s="34" t="n">
        <v>7000</v>
      </c>
      <c r="L12" s="35" t="n">
        <v>0</v>
      </c>
      <c r="M12" s="29">
        <f>IF(A12="","",IF(OR(I12="",K12=""),"",IFERROR(I12*K12,"")))</f>
        <v/>
      </c>
      <c r="N12" s="29">
        <f>IF(M12="","",IFERROR(M12*IF(L12="",0,L12),""))</f>
        <v/>
      </c>
      <c r="O12" s="29">
        <f>IF(M12="","",IFERROR(M12+N12,""))</f>
        <v/>
      </c>
      <c r="P12" s="34" t="n">
        <v>3500</v>
      </c>
      <c r="Q12" s="32" t="n">
        <v>46298</v>
      </c>
      <c r="R12" s="29">
        <f>IF(O12="","",IFERROR(MAX(O12-IF(P12="",0,P12),0),""))</f>
        <v/>
      </c>
      <c r="S12" s="19" t="inlineStr">
        <is>
          <t>Recette fictive partiellement encaissée.</t>
        </is>
      </c>
      <c r="T12" s="14">
        <f>IF(A12="","",IF(OR(B12="",C12="",D12="",E12="",F12="",G12="",I12="",J12="",K12=""),"À compléter",IF(COUNTIF($A$4:$A$103,A12)&gt;1,"Doublon",IF(AND(O12&lt;&gt;"",P12&lt;&gt;"",P12&gt;O12),"Montant &gt; TTC",IF(AND(Q12&lt;&gt;"",Q12&lt;TODAY(),G12&lt;&gt;"Réalisé",G12&lt;&gt;"Annulé",R12&gt;0),"Échéance","OK")))))</f>
        <v/>
      </c>
    </row>
    <row r="13" ht="31" customHeight="1">
      <c r="A13" s="19" t="inlineStr">
        <is>
          <t>BE-010</t>
        </is>
      </c>
      <c r="B13" s="19" t="inlineStr">
        <is>
          <t>Recette</t>
        </is>
      </c>
      <c r="C13" s="19" t="inlineStr">
        <is>
          <t>Contribution interne</t>
        </is>
      </c>
      <c r="D13" s="19" t="inlineStr">
        <is>
          <t>Enveloppe interne du projet</t>
        </is>
      </c>
      <c r="E13" s="32" t="n">
        <v>46303</v>
      </c>
      <c r="F13" s="19" t="inlineStr">
        <is>
          <t>Direction de projet fictive</t>
        </is>
      </c>
      <c r="G13" s="19" t="inlineStr">
        <is>
          <t>Réalisé</t>
        </is>
      </c>
      <c r="H13" s="19" t="inlineStr">
        <is>
          <t>Organisation Fictive Aurore</t>
        </is>
      </c>
      <c r="I13" s="33" t="n">
        <v>1</v>
      </c>
      <c r="J13" s="19" t="inlineStr">
        <is>
          <t>Forfait</t>
        </is>
      </c>
      <c r="K13" s="34" t="n">
        <v>15000</v>
      </c>
      <c r="L13" s="35" t="n">
        <v>0</v>
      </c>
      <c r="M13" s="27">
        <f>IF(A13="","",IF(OR(I13="",K13=""),"",IFERROR(I13*K13,"")))</f>
        <v/>
      </c>
      <c r="N13" s="27">
        <f>IF(M13="","",IFERROR(M13*IF(L13="",0,L13),""))</f>
        <v/>
      </c>
      <c r="O13" s="27">
        <f>IF(M13="","",IFERROR(M13+N13,""))</f>
        <v/>
      </c>
      <c r="P13" s="34" t="n">
        <v>15000</v>
      </c>
      <c r="Q13" s="32" t="n">
        <v>46258</v>
      </c>
      <c r="R13" s="27">
        <f>IF(O13="","",IFERROR(MAX(O13-IF(P13="",0,P13),0),""))</f>
        <v/>
      </c>
      <c r="S13" s="19" t="inlineStr">
        <is>
          <t>Recette interne fictive entièrement affectée.</t>
        </is>
      </c>
      <c r="T13" s="6">
        <f>IF(A13="","",IF(OR(B13="",C13="",D13="",E13="",F13="",G13="",I13="",J13="",K13=""),"À compléter",IF(COUNTIF($A$4:$A$103,A13)&gt;1,"Doublon",IF(AND(O13&lt;&gt;"",P13&lt;&gt;"",P13&gt;O13),"Montant &gt; TTC",IF(AND(Q13&lt;&gt;"",Q13&lt;TODAY(),G13&lt;&gt;"Réalisé",G13&lt;&gt;"Annulé",R13&gt;0),"Échéance","OK")))))</f>
        <v/>
      </c>
    </row>
    <row r="14" ht="31" customHeight="1">
      <c r="A14" s="19" t="n"/>
      <c r="B14" s="19" t="n"/>
      <c r="C14" s="19" t="n"/>
      <c r="D14" s="19" t="n"/>
      <c r="E14" s="32" t="n"/>
      <c r="F14" s="19" t="n"/>
      <c r="G14" s="19" t="n"/>
      <c r="H14" s="19" t="n"/>
      <c r="I14" s="33" t="n"/>
      <c r="J14" s="19" t="n"/>
      <c r="K14" s="34" t="n"/>
      <c r="L14" s="35" t="n"/>
      <c r="M14" s="29">
        <f>IF(A14="","",IF(OR(I14="",K14=""),"",IFERROR(I14*K14,"")))</f>
        <v/>
      </c>
      <c r="N14" s="29">
        <f>IF(M14="","",IFERROR(M14*IF(L14="",0,L14),""))</f>
        <v/>
      </c>
      <c r="O14" s="29">
        <f>IF(M14="","",IFERROR(M14+N14,""))</f>
        <v/>
      </c>
      <c r="P14" s="34" t="n"/>
      <c r="Q14" s="32" t="n"/>
      <c r="R14" s="29">
        <f>IF(O14="","",IFERROR(MAX(O14-IF(P14="",0,P14),0),""))</f>
        <v/>
      </c>
      <c r="S14" s="19" t="n"/>
      <c r="T14" s="14">
        <f>IF(A14="","",IF(OR(B14="",C14="",D14="",E14="",F14="",G14="",I14="",J14="",K14=""),"À compléter",IF(COUNTIF($A$4:$A$103,A14)&gt;1,"Doublon",IF(AND(O14&lt;&gt;"",P14&lt;&gt;"",P14&gt;O14),"Montant &gt; TTC",IF(AND(Q14&lt;&gt;"",Q14&lt;TODAY(),G14&lt;&gt;"Réalisé",G14&lt;&gt;"Annulé",R14&gt;0),"Échéance","OK")))))</f>
        <v/>
      </c>
    </row>
    <row r="15" ht="31" customHeight="1">
      <c r="A15" s="19" t="n"/>
      <c r="B15" s="19" t="n"/>
      <c r="C15" s="19" t="n"/>
      <c r="D15" s="19" t="n"/>
      <c r="E15" s="32" t="n"/>
      <c r="F15" s="19" t="n"/>
      <c r="G15" s="19" t="n"/>
      <c r="H15" s="19" t="n"/>
      <c r="I15" s="33" t="n"/>
      <c r="J15" s="19" t="n"/>
      <c r="K15" s="34" t="n"/>
      <c r="L15" s="35" t="n"/>
      <c r="M15" s="27">
        <f>IF(A15="","",IF(OR(I15="",K15=""),"",IFERROR(I15*K15,"")))</f>
        <v/>
      </c>
      <c r="N15" s="27">
        <f>IF(M15="","",IFERROR(M15*IF(L15="",0,L15),""))</f>
        <v/>
      </c>
      <c r="O15" s="27">
        <f>IF(M15="","",IFERROR(M15+N15,""))</f>
        <v/>
      </c>
      <c r="P15" s="34" t="n"/>
      <c r="Q15" s="32" t="n"/>
      <c r="R15" s="27">
        <f>IF(O15="","",IFERROR(MAX(O15-IF(P15="",0,P15),0),""))</f>
        <v/>
      </c>
      <c r="S15" s="19" t="n"/>
      <c r="T15" s="6">
        <f>IF(A15="","",IF(OR(B15="",C15="",D15="",E15="",F15="",G15="",I15="",J15="",K15=""),"À compléter",IF(COUNTIF($A$4:$A$103,A15)&gt;1,"Doublon",IF(AND(O15&lt;&gt;"",P15&lt;&gt;"",P15&gt;O15),"Montant &gt; TTC",IF(AND(Q15&lt;&gt;"",Q15&lt;TODAY(),G15&lt;&gt;"Réalisé",G15&lt;&gt;"Annulé",R15&gt;0),"Échéance","OK")))))</f>
        <v/>
      </c>
    </row>
    <row r="16" ht="31" customHeight="1">
      <c r="A16" s="19" t="n"/>
      <c r="B16" s="19" t="n"/>
      <c r="C16" s="19" t="n"/>
      <c r="D16" s="19" t="n"/>
      <c r="E16" s="32" t="n"/>
      <c r="F16" s="19" t="n"/>
      <c r="G16" s="19" t="n"/>
      <c r="H16" s="19" t="n"/>
      <c r="I16" s="33" t="n"/>
      <c r="J16" s="19" t="n"/>
      <c r="K16" s="34" t="n"/>
      <c r="L16" s="35" t="n"/>
      <c r="M16" s="29">
        <f>IF(A16="","",IF(OR(I16="",K16=""),"",IFERROR(I16*K16,"")))</f>
        <v/>
      </c>
      <c r="N16" s="29">
        <f>IF(M16="","",IFERROR(M16*IF(L16="",0,L16),""))</f>
        <v/>
      </c>
      <c r="O16" s="29">
        <f>IF(M16="","",IFERROR(M16+N16,""))</f>
        <v/>
      </c>
      <c r="P16" s="34" t="n"/>
      <c r="Q16" s="32" t="n"/>
      <c r="R16" s="29">
        <f>IF(O16="","",IFERROR(MAX(O16-IF(P16="",0,P16),0),""))</f>
        <v/>
      </c>
      <c r="S16" s="19" t="n"/>
      <c r="T16" s="14">
        <f>IF(A16="","",IF(OR(B16="",C16="",D16="",E16="",F16="",G16="",I16="",J16="",K16=""),"À compléter",IF(COUNTIF($A$4:$A$103,A16)&gt;1,"Doublon",IF(AND(O16&lt;&gt;"",P16&lt;&gt;"",P16&gt;O16),"Montant &gt; TTC",IF(AND(Q16&lt;&gt;"",Q16&lt;TODAY(),G16&lt;&gt;"Réalisé",G16&lt;&gt;"Annulé",R16&gt;0),"Échéance","OK")))))</f>
        <v/>
      </c>
    </row>
    <row r="17" ht="31" customHeight="1">
      <c r="A17" s="19" t="n"/>
      <c r="B17" s="19" t="n"/>
      <c r="C17" s="19" t="n"/>
      <c r="D17" s="19" t="n"/>
      <c r="E17" s="32" t="n"/>
      <c r="F17" s="19" t="n"/>
      <c r="G17" s="19" t="n"/>
      <c r="H17" s="19" t="n"/>
      <c r="I17" s="33" t="n"/>
      <c r="J17" s="19" t="n"/>
      <c r="K17" s="34" t="n"/>
      <c r="L17" s="35" t="n"/>
      <c r="M17" s="27">
        <f>IF(A17="","",IF(OR(I17="",K17=""),"",IFERROR(I17*K17,"")))</f>
        <v/>
      </c>
      <c r="N17" s="27">
        <f>IF(M17="","",IFERROR(M17*IF(L17="",0,L17),""))</f>
        <v/>
      </c>
      <c r="O17" s="27">
        <f>IF(M17="","",IFERROR(M17+N17,""))</f>
        <v/>
      </c>
      <c r="P17" s="34" t="n"/>
      <c r="Q17" s="32" t="n"/>
      <c r="R17" s="27">
        <f>IF(O17="","",IFERROR(MAX(O17-IF(P17="",0,P17),0),""))</f>
        <v/>
      </c>
      <c r="S17" s="19" t="n"/>
      <c r="T17" s="6">
        <f>IF(A17="","",IF(OR(B17="",C17="",D17="",E17="",F17="",G17="",I17="",J17="",K17=""),"À compléter",IF(COUNTIF($A$4:$A$103,A17)&gt;1,"Doublon",IF(AND(O17&lt;&gt;"",P17&lt;&gt;"",P17&gt;O17),"Montant &gt; TTC",IF(AND(Q17&lt;&gt;"",Q17&lt;TODAY(),G17&lt;&gt;"Réalisé",G17&lt;&gt;"Annulé",R17&gt;0),"Échéance","OK")))))</f>
        <v/>
      </c>
    </row>
    <row r="18" ht="31" customHeight="1">
      <c r="A18" s="19" t="n"/>
      <c r="B18" s="19" t="n"/>
      <c r="C18" s="19" t="n"/>
      <c r="D18" s="19" t="n"/>
      <c r="E18" s="32" t="n"/>
      <c r="F18" s="19" t="n"/>
      <c r="G18" s="19" t="n"/>
      <c r="H18" s="19" t="n"/>
      <c r="I18" s="33" t="n"/>
      <c r="J18" s="19" t="n"/>
      <c r="K18" s="34" t="n"/>
      <c r="L18" s="35" t="n"/>
      <c r="M18" s="29">
        <f>IF(A18="","",IF(OR(I18="",K18=""),"",IFERROR(I18*K18,"")))</f>
        <v/>
      </c>
      <c r="N18" s="29">
        <f>IF(M18="","",IFERROR(M18*IF(L18="",0,L18),""))</f>
        <v/>
      </c>
      <c r="O18" s="29">
        <f>IF(M18="","",IFERROR(M18+N18,""))</f>
        <v/>
      </c>
      <c r="P18" s="34" t="n"/>
      <c r="Q18" s="32" t="n"/>
      <c r="R18" s="29">
        <f>IF(O18="","",IFERROR(MAX(O18-IF(P18="",0,P18),0),""))</f>
        <v/>
      </c>
      <c r="S18" s="19" t="n"/>
      <c r="T18" s="14">
        <f>IF(A18="","",IF(OR(B18="",C18="",D18="",E18="",F18="",G18="",I18="",J18="",K18=""),"À compléter",IF(COUNTIF($A$4:$A$103,A18)&gt;1,"Doublon",IF(AND(O18&lt;&gt;"",P18&lt;&gt;"",P18&gt;O18),"Montant &gt; TTC",IF(AND(Q18&lt;&gt;"",Q18&lt;TODAY(),G18&lt;&gt;"Réalisé",G18&lt;&gt;"Annulé",R18&gt;0),"Échéance","OK")))))</f>
        <v/>
      </c>
    </row>
    <row r="19" ht="31" customHeight="1">
      <c r="A19" s="19" t="n"/>
      <c r="B19" s="19" t="n"/>
      <c r="C19" s="19" t="n"/>
      <c r="D19" s="19" t="n"/>
      <c r="E19" s="32" t="n"/>
      <c r="F19" s="19" t="n"/>
      <c r="G19" s="19" t="n"/>
      <c r="H19" s="19" t="n"/>
      <c r="I19" s="33" t="n"/>
      <c r="J19" s="19" t="n"/>
      <c r="K19" s="34" t="n"/>
      <c r="L19" s="35" t="n"/>
      <c r="M19" s="27">
        <f>IF(A19="","",IF(OR(I19="",K19=""),"",IFERROR(I19*K19,"")))</f>
        <v/>
      </c>
      <c r="N19" s="27">
        <f>IF(M19="","",IFERROR(M19*IF(L19="",0,L19),""))</f>
        <v/>
      </c>
      <c r="O19" s="27">
        <f>IF(M19="","",IFERROR(M19+N19,""))</f>
        <v/>
      </c>
      <c r="P19" s="34" t="n"/>
      <c r="Q19" s="32" t="n"/>
      <c r="R19" s="27">
        <f>IF(O19="","",IFERROR(MAX(O19-IF(P19="",0,P19),0),""))</f>
        <v/>
      </c>
      <c r="S19" s="19" t="n"/>
      <c r="T19" s="6">
        <f>IF(A19="","",IF(OR(B19="",C19="",D19="",E19="",F19="",G19="",I19="",J19="",K19=""),"À compléter",IF(COUNTIF($A$4:$A$103,A19)&gt;1,"Doublon",IF(AND(O19&lt;&gt;"",P19&lt;&gt;"",P19&gt;O19),"Montant &gt; TTC",IF(AND(Q19&lt;&gt;"",Q19&lt;TODAY(),G19&lt;&gt;"Réalisé",G19&lt;&gt;"Annulé",R19&gt;0),"Échéance","OK")))))</f>
        <v/>
      </c>
    </row>
    <row r="20" ht="31" customHeight="1">
      <c r="A20" s="19" t="n"/>
      <c r="B20" s="19" t="n"/>
      <c r="C20" s="19" t="n"/>
      <c r="D20" s="19" t="n"/>
      <c r="E20" s="32" t="n"/>
      <c r="F20" s="19" t="n"/>
      <c r="G20" s="19" t="n"/>
      <c r="H20" s="19" t="n"/>
      <c r="I20" s="33" t="n"/>
      <c r="J20" s="19" t="n"/>
      <c r="K20" s="34" t="n"/>
      <c r="L20" s="35" t="n"/>
      <c r="M20" s="29">
        <f>IF(A20="","",IF(OR(I20="",K20=""),"",IFERROR(I20*K20,"")))</f>
        <v/>
      </c>
      <c r="N20" s="29">
        <f>IF(M20="","",IFERROR(M20*IF(L20="",0,L20),""))</f>
        <v/>
      </c>
      <c r="O20" s="29">
        <f>IF(M20="","",IFERROR(M20+N20,""))</f>
        <v/>
      </c>
      <c r="P20" s="34" t="n"/>
      <c r="Q20" s="32" t="n"/>
      <c r="R20" s="29">
        <f>IF(O20="","",IFERROR(MAX(O20-IF(P20="",0,P20),0),""))</f>
        <v/>
      </c>
      <c r="S20" s="19" t="n"/>
      <c r="T20" s="14">
        <f>IF(A20="","",IF(OR(B20="",C20="",D20="",E20="",F20="",G20="",I20="",J20="",K20=""),"À compléter",IF(COUNTIF($A$4:$A$103,A20)&gt;1,"Doublon",IF(AND(O20&lt;&gt;"",P20&lt;&gt;"",P20&gt;O20),"Montant &gt; TTC",IF(AND(Q20&lt;&gt;"",Q20&lt;TODAY(),G20&lt;&gt;"Réalisé",G20&lt;&gt;"Annulé",R20&gt;0),"Échéance","OK")))))</f>
        <v/>
      </c>
    </row>
    <row r="21" ht="31" customHeight="1">
      <c r="A21" s="19" t="n"/>
      <c r="B21" s="19" t="n"/>
      <c r="C21" s="19" t="n"/>
      <c r="D21" s="19" t="n"/>
      <c r="E21" s="32" t="n"/>
      <c r="F21" s="19" t="n"/>
      <c r="G21" s="19" t="n"/>
      <c r="H21" s="19" t="n"/>
      <c r="I21" s="33" t="n"/>
      <c r="J21" s="19" t="n"/>
      <c r="K21" s="34" t="n"/>
      <c r="L21" s="35" t="n"/>
      <c r="M21" s="27">
        <f>IF(A21="","",IF(OR(I21="",K21=""),"",IFERROR(I21*K21,"")))</f>
        <v/>
      </c>
      <c r="N21" s="27">
        <f>IF(M21="","",IFERROR(M21*IF(L21="",0,L21),""))</f>
        <v/>
      </c>
      <c r="O21" s="27">
        <f>IF(M21="","",IFERROR(M21+N21,""))</f>
        <v/>
      </c>
      <c r="P21" s="34" t="n"/>
      <c r="Q21" s="32" t="n"/>
      <c r="R21" s="27">
        <f>IF(O21="","",IFERROR(MAX(O21-IF(P21="",0,P21),0),""))</f>
        <v/>
      </c>
      <c r="S21" s="19" t="n"/>
      <c r="T21" s="6">
        <f>IF(A21="","",IF(OR(B21="",C21="",D21="",E21="",F21="",G21="",I21="",J21="",K21=""),"À compléter",IF(COUNTIF($A$4:$A$103,A21)&gt;1,"Doublon",IF(AND(O21&lt;&gt;"",P21&lt;&gt;"",P21&gt;O21),"Montant &gt; TTC",IF(AND(Q21&lt;&gt;"",Q21&lt;TODAY(),G21&lt;&gt;"Réalisé",G21&lt;&gt;"Annulé",R21&gt;0),"Échéance","OK")))))</f>
        <v/>
      </c>
    </row>
    <row r="22" ht="31" customHeight="1">
      <c r="A22" s="19" t="n"/>
      <c r="B22" s="19" t="n"/>
      <c r="C22" s="19" t="n"/>
      <c r="D22" s="19" t="n"/>
      <c r="E22" s="32" t="n"/>
      <c r="F22" s="19" t="n"/>
      <c r="G22" s="19" t="n"/>
      <c r="H22" s="19" t="n"/>
      <c r="I22" s="33" t="n"/>
      <c r="J22" s="19" t="n"/>
      <c r="K22" s="34" t="n"/>
      <c r="L22" s="35" t="n"/>
      <c r="M22" s="29">
        <f>IF(A22="","",IF(OR(I22="",K22=""),"",IFERROR(I22*K22,"")))</f>
        <v/>
      </c>
      <c r="N22" s="29">
        <f>IF(M22="","",IFERROR(M22*IF(L22="",0,L22),""))</f>
        <v/>
      </c>
      <c r="O22" s="29">
        <f>IF(M22="","",IFERROR(M22+N22,""))</f>
        <v/>
      </c>
      <c r="P22" s="34" t="n"/>
      <c r="Q22" s="32" t="n"/>
      <c r="R22" s="29">
        <f>IF(O22="","",IFERROR(MAX(O22-IF(P22="",0,P22),0),""))</f>
        <v/>
      </c>
      <c r="S22" s="19" t="n"/>
      <c r="T22" s="14">
        <f>IF(A22="","",IF(OR(B22="",C22="",D22="",E22="",F22="",G22="",I22="",J22="",K22=""),"À compléter",IF(COUNTIF($A$4:$A$103,A22)&gt;1,"Doublon",IF(AND(O22&lt;&gt;"",P22&lt;&gt;"",P22&gt;O22),"Montant &gt; TTC",IF(AND(Q22&lt;&gt;"",Q22&lt;TODAY(),G22&lt;&gt;"Réalisé",G22&lt;&gt;"Annulé",R22&gt;0),"Échéance","OK")))))</f>
        <v/>
      </c>
    </row>
    <row r="23" ht="31" customHeight="1">
      <c r="A23" s="19" t="n"/>
      <c r="B23" s="19" t="n"/>
      <c r="C23" s="19" t="n"/>
      <c r="D23" s="19" t="n"/>
      <c r="E23" s="32" t="n"/>
      <c r="F23" s="19" t="n"/>
      <c r="G23" s="19" t="n"/>
      <c r="H23" s="19" t="n"/>
      <c r="I23" s="33" t="n"/>
      <c r="J23" s="19" t="n"/>
      <c r="K23" s="34" t="n"/>
      <c r="L23" s="35" t="n"/>
      <c r="M23" s="27">
        <f>IF(A23="","",IF(OR(I23="",K23=""),"",IFERROR(I23*K23,"")))</f>
        <v/>
      </c>
      <c r="N23" s="27">
        <f>IF(M23="","",IFERROR(M23*IF(L23="",0,L23),""))</f>
        <v/>
      </c>
      <c r="O23" s="27">
        <f>IF(M23="","",IFERROR(M23+N23,""))</f>
        <v/>
      </c>
      <c r="P23" s="34" t="n"/>
      <c r="Q23" s="32" t="n"/>
      <c r="R23" s="27">
        <f>IF(O23="","",IFERROR(MAX(O23-IF(P23="",0,P23),0),""))</f>
        <v/>
      </c>
      <c r="S23" s="19" t="n"/>
      <c r="T23" s="6">
        <f>IF(A23="","",IF(OR(B23="",C23="",D23="",E23="",F23="",G23="",I23="",J23="",K23=""),"À compléter",IF(COUNTIF($A$4:$A$103,A23)&gt;1,"Doublon",IF(AND(O23&lt;&gt;"",P23&lt;&gt;"",P23&gt;O23),"Montant &gt; TTC",IF(AND(Q23&lt;&gt;"",Q23&lt;TODAY(),G23&lt;&gt;"Réalisé",G23&lt;&gt;"Annulé",R23&gt;0),"Échéance","OK")))))</f>
        <v/>
      </c>
    </row>
    <row r="24" ht="31" customHeight="1">
      <c r="A24" s="19" t="n"/>
      <c r="B24" s="19" t="n"/>
      <c r="C24" s="19" t="n"/>
      <c r="D24" s="19" t="n"/>
      <c r="E24" s="32" t="n"/>
      <c r="F24" s="19" t="n"/>
      <c r="G24" s="19" t="n"/>
      <c r="H24" s="19" t="n"/>
      <c r="I24" s="33" t="n"/>
      <c r="J24" s="19" t="n"/>
      <c r="K24" s="34" t="n"/>
      <c r="L24" s="35" t="n"/>
      <c r="M24" s="29">
        <f>IF(A24="","",IF(OR(I24="",K24=""),"",IFERROR(I24*K24,"")))</f>
        <v/>
      </c>
      <c r="N24" s="29">
        <f>IF(M24="","",IFERROR(M24*IF(L24="",0,L24),""))</f>
        <v/>
      </c>
      <c r="O24" s="29">
        <f>IF(M24="","",IFERROR(M24+N24,""))</f>
        <v/>
      </c>
      <c r="P24" s="34" t="n"/>
      <c r="Q24" s="32" t="n"/>
      <c r="R24" s="29">
        <f>IF(O24="","",IFERROR(MAX(O24-IF(P24="",0,P24),0),""))</f>
        <v/>
      </c>
      <c r="S24" s="19" t="n"/>
      <c r="T24" s="14">
        <f>IF(A24="","",IF(OR(B24="",C24="",D24="",E24="",F24="",G24="",I24="",J24="",K24=""),"À compléter",IF(COUNTIF($A$4:$A$103,A24)&gt;1,"Doublon",IF(AND(O24&lt;&gt;"",P24&lt;&gt;"",P24&gt;O24),"Montant &gt; TTC",IF(AND(Q24&lt;&gt;"",Q24&lt;TODAY(),G24&lt;&gt;"Réalisé",G24&lt;&gt;"Annulé",R24&gt;0),"Échéance","OK")))))</f>
        <v/>
      </c>
    </row>
    <row r="25" ht="31" customHeight="1">
      <c r="A25" s="19" t="n"/>
      <c r="B25" s="19" t="n"/>
      <c r="C25" s="19" t="n"/>
      <c r="D25" s="19" t="n"/>
      <c r="E25" s="32" t="n"/>
      <c r="F25" s="19" t="n"/>
      <c r="G25" s="19" t="n"/>
      <c r="H25" s="19" t="n"/>
      <c r="I25" s="33" t="n"/>
      <c r="J25" s="19" t="n"/>
      <c r="K25" s="34" t="n"/>
      <c r="L25" s="35" t="n"/>
      <c r="M25" s="27">
        <f>IF(A25="","",IF(OR(I25="",K25=""),"",IFERROR(I25*K25,"")))</f>
        <v/>
      </c>
      <c r="N25" s="27">
        <f>IF(M25="","",IFERROR(M25*IF(L25="",0,L25),""))</f>
        <v/>
      </c>
      <c r="O25" s="27">
        <f>IF(M25="","",IFERROR(M25+N25,""))</f>
        <v/>
      </c>
      <c r="P25" s="34" t="n"/>
      <c r="Q25" s="32" t="n"/>
      <c r="R25" s="27">
        <f>IF(O25="","",IFERROR(MAX(O25-IF(P25="",0,P25),0),""))</f>
        <v/>
      </c>
      <c r="S25" s="19" t="n"/>
      <c r="T25" s="6">
        <f>IF(A25="","",IF(OR(B25="",C25="",D25="",E25="",F25="",G25="",I25="",J25="",K25=""),"À compléter",IF(COUNTIF($A$4:$A$103,A25)&gt;1,"Doublon",IF(AND(O25&lt;&gt;"",P25&lt;&gt;"",P25&gt;O25),"Montant &gt; TTC",IF(AND(Q25&lt;&gt;"",Q25&lt;TODAY(),G25&lt;&gt;"Réalisé",G25&lt;&gt;"Annulé",R25&gt;0),"Échéance","OK")))))</f>
        <v/>
      </c>
    </row>
    <row r="26" ht="31" customHeight="1">
      <c r="A26" s="19" t="n"/>
      <c r="B26" s="19" t="n"/>
      <c r="C26" s="19" t="n"/>
      <c r="D26" s="19" t="n"/>
      <c r="E26" s="32" t="n"/>
      <c r="F26" s="19" t="n"/>
      <c r="G26" s="19" t="n"/>
      <c r="H26" s="19" t="n"/>
      <c r="I26" s="33" t="n"/>
      <c r="J26" s="19" t="n"/>
      <c r="K26" s="34" t="n"/>
      <c r="L26" s="35" t="n"/>
      <c r="M26" s="29">
        <f>IF(A26="","",IF(OR(I26="",K26=""),"",IFERROR(I26*K26,"")))</f>
        <v/>
      </c>
      <c r="N26" s="29">
        <f>IF(M26="","",IFERROR(M26*IF(L26="",0,L26),""))</f>
        <v/>
      </c>
      <c r="O26" s="29">
        <f>IF(M26="","",IFERROR(M26+N26,""))</f>
        <v/>
      </c>
      <c r="P26" s="34" t="n"/>
      <c r="Q26" s="32" t="n"/>
      <c r="R26" s="29">
        <f>IF(O26="","",IFERROR(MAX(O26-IF(P26="",0,P26),0),""))</f>
        <v/>
      </c>
      <c r="S26" s="19" t="n"/>
      <c r="T26" s="14">
        <f>IF(A26="","",IF(OR(B26="",C26="",D26="",E26="",F26="",G26="",I26="",J26="",K26=""),"À compléter",IF(COUNTIF($A$4:$A$103,A26)&gt;1,"Doublon",IF(AND(O26&lt;&gt;"",P26&lt;&gt;"",P26&gt;O26),"Montant &gt; TTC",IF(AND(Q26&lt;&gt;"",Q26&lt;TODAY(),G26&lt;&gt;"Réalisé",G26&lt;&gt;"Annulé",R26&gt;0),"Échéance","OK")))))</f>
        <v/>
      </c>
    </row>
    <row r="27" ht="31" customHeight="1">
      <c r="A27" s="19" t="n"/>
      <c r="B27" s="19" t="n"/>
      <c r="C27" s="19" t="n"/>
      <c r="D27" s="19" t="n"/>
      <c r="E27" s="32" t="n"/>
      <c r="F27" s="19" t="n"/>
      <c r="G27" s="19" t="n"/>
      <c r="H27" s="19" t="n"/>
      <c r="I27" s="33" t="n"/>
      <c r="J27" s="19" t="n"/>
      <c r="K27" s="34" t="n"/>
      <c r="L27" s="35" t="n"/>
      <c r="M27" s="27">
        <f>IF(A27="","",IF(OR(I27="",K27=""),"",IFERROR(I27*K27,"")))</f>
        <v/>
      </c>
      <c r="N27" s="27">
        <f>IF(M27="","",IFERROR(M27*IF(L27="",0,L27),""))</f>
        <v/>
      </c>
      <c r="O27" s="27">
        <f>IF(M27="","",IFERROR(M27+N27,""))</f>
        <v/>
      </c>
      <c r="P27" s="34" t="n"/>
      <c r="Q27" s="32" t="n"/>
      <c r="R27" s="27">
        <f>IF(O27="","",IFERROR(MAX(O27-IF(P27="",0,P27),0),""))</f>
        <v/>
      </c>
      <c r="S27" s="19" t="n"/>
      <c r="T27" s="6">
        <f>IF(A27="","",IF(OR(B27="",C27="",D27="",E27="",F27="",G27="",I27="",J27="",K27=""),"À compléter",IF(COUNTIF($A$4:$A$103,A27)&gt;1,"Doublon",IF(AND(O27&lt;&gt;"",P27&lt;&gt;"",P27&gt;O27),"Montant &gt; TTC",IF(AND(Q27&lt;&gt;"",Q27&lt;TODAY(),G27&lt;&gt;"Réalisé",G27&lt;&gt;"Annulé",R27&gt;0),"Échéance","OK")))))</f>
        <v/>
      </c>
    </row>
    <row r="28" ht="31" customHeight="1">
      <c r="A28" s="19" t="n"/>
      <c r="B28" s="19" t="n"/>
      <c r="C28" s="19" t="n"/>
      <c r="D28" s="19" t="n"/>
      <c r="E28" s="32" t="n"/>
      <c r="F28" s="19" t="n"/>
      <c r="G28" s="19" t="n"/>
      <c r="H28" s="19" t="n"/>
      <c r="I28" s="33" t="n"/>
      <c r="J28" s="19" t="n"/>
      <c r="K28" s="34" t="n"/>
      <c r="L28" s="35" t="n"/>
      <c r="M28" s="29">
        <f>IF(A28="","",IF(OR(I28="",K28=""),"",IFERROR(I28*K28,"")))</f>
        <v/>
      </c>
      <c r="N28" s="29">
        <f>IF(M28="","",IFERROR(M28*IF(L28="",0,L28),""))</f>
        <v/>
      </c>
      <c r="O28" s="29">
        <f>IF(M28="","",IFERROR(M28+N28,""))</f>
        <v/>
      </c>
      <c r="P28" s="34" t="n"/>
      <c r="Q28" s="32" t="n"/>
      <c r="R28" s="29">
        <f>IF(O28="","",IFERROR(MAX(O28-IF(P28="",0,P28),0),""))</f>
        <v/>
      </c>
      <c r="S28" s="19" t="n"/>
      <c r="T28" s="14">
        <f>IF(A28="","",IF(OR(B28="",C28="",D28="",E28="",F28="",G28="",I28="",J28="",K28=""),"À compléter",IF(COUNTIF($A$4:$A$103,A28)&gt;1,"Doublon",IF(AND(O28&lt;&gt;"",P28&lt;&gt;"",P28&gt;O28),"Montant &gt; TTC",IF(AND(Q28&lt;&gt;"",Q28&lt;TODAY(),G28&lt;&gt;"Réalisé",G28&lt;&gt;"Annulé",R28&gt;0),"Échéance","OK")))))</f>
        <v/>
      </c>
    </row>
    <row r="29" ht="31" customHeight="1">
      <c r="A29" s="19" t="n"/>
      <c r="B29" s="19" t="n"/>
      <c r="C29" s="19" t="n"/>
      <c r="D29" s="19" t="n"/>
      <c r="E29" s="32" t="n"/>
      <c r="F29" s="19" t="n"/>
      <c r="G29" s="19" t="n"/>
      <c r="H29" s="19" t="n"/>
      <c r="I29" s="33" t="n"/>
      <c r="J29" s="19" t="n"/>
      <c r="K29" s="34" t="n"/>
      <c r="L29" s="35" t="n"/>
      <c r="M29" s="27">
        <f>IF(A29="","",IF(OR(I29="",K29=""),"",IFERROR(I29*K29,"")))</f>
        <v/>
      </c>
      <c r="N29" s="27">
        <f>IF(M29="","",IFERROR(M29*IF(L29="",0,L29),""))</f>
        <v/>
      </c>
      <c r="O29" s="27">
        <f>IF(M29="","",IFERROR(M29+N29,""))</f>
        <v/>
      </c>
      <c r="P29" s="34" t="n"/>
      <c r="Q29" s="32" t="n"/>
      <c r="R29" s="27">
        <f>IF(O29="","",IFERROR(MAX(O29-IF(P29="",0,P29),0),""))</f>
        <v/>
      </c>
      <c r="S29" s="19" t="n"/>
      <c r="T29" s="6">
        <f>IF(A29="","",IF(OR(B29="",C29="",D29="",E29="",F29="",G29="",I29="",J29="",K29=""),"À compléter",IF(COUNTIF($A$4:$A$103,A29)&gt;1,"Doublon",IF(AND(O29&lt;&gt;"",P29&lt;&gt;"",P29&gt;O29),"Montant &gt; TTC",IF(AND(Q29&lt;&gt;"",Q29&lt;TODAY(),G29&lt;&gt;"Réalisé",G29&lt;&gt;"Annulé",R29&gt;0),"Échéance","OK")))))</f>
        <v/>
      </c>
    </row>
    <row r="30" ht="31" customHeight="1">
      <c r="A30" s="19" t="n"/>
      <c r="B30" s="19" t="n"/>
      <c r="C30" s="19" t="n"/>
      <c r="D30" s="19" t="n"/>
      <c r="E30" s="32" t="n"/>
      <c r="F30" s="19" t="n"/>
      <c r="G30" s="19" t="n"/>
      <c r="H30" s="19" t="n"/>
      <c r="I30" s="33" t="n"/>
      <c r="J30" s="19" t="n"/>
      <c r="K30" s="34" t="n"/>
      <c r="L30" s="35" t="n"/>
      <c r="M30" s="29">
        <f>IF(A30="","",IF(OR(I30="",K30=""),"",IFERROR(I30*K30,"")))</f>
        <v/>
      </c>
      <c r="N30" s="29">
        <f>IF(M30="","",IFERROR(M30*IF(L30="",0,L30),""))</f>
        <v/>
      </c>
      <c r="O30" s="29">
        <f>IF(M30="","",IFERROR(M30+N30,""))</f>
        <v/>
      </c>
      <c r="P30" s="34" t="n"/>
      <c r="Q30" s="32" t="n"/>
      <c r="R30" s="29">
        <f>IF(O30="","",IFERROR(MAX(O30-IF(P30="",0,P30),0),""))</f>
        <v/>
      </c>
      <c r="S30" s="19" t="n"/>
      <c r="T30" s="14">
        <f>IF(A30="","",IF(OR(B30="",C30="",D30="",E30="",F30="",G30="",I30="",J30="",K30=""),"À compléter",IF(COUNTIF($A$4:$A$103,A30)&gt;1,"Doublon",IF(AND(O30&lt;&gt;"",P30&lt;&gt;"",P30&gt;O30),"Montant &gt; TTC",IF(AND(Q30&lt;&gt;"",Q30&lt;TODAY(),G30&lt;&gt;"Réalisé",G30&lt;&gt;"Annulé",R30&gt;0),"Échéance","OK")))))</f>
        <v/>
      </c>
    </row>
    <row r="31" ht="31" customHeight="1">
      <c r="A31" s="19" t="n"/>
      <c r="B31" s="19" t="n"/>
      <c r="C31" s="19" t="n"/>
      <c r="D31" s="19" t="n"/>
      <c r="E31" s="32" t="n"/>
      <c r="F31" s="19" t="n"/>
      <c r="G31" s="19" t="n"/>
      <c r="H31" s="19" t="n"/>
      <c r="I31" s="33" t="n"/>
      <c r="J31" s="19" t="n"/>
      <c r="K31" s="34" t="n"/>
      <c r="L31" s="35" t="n"/>
      <c r="M31" s="27">
        <f>IF(A31="","",IF(OR(I31="",K31=""),"",IFERROR(I31*K31,"")))</f>
        <v/>
      </c>
      <c r="N31" s="27">
        <f>IF(M31="","",IFERROR(M31*IF(L31="",0,L31),""))</f>
        <v/>
      </c>
      <c r="O31" s="27">
        <f>IF(M31="","",IFERROR(M31+N31,""))</f>
        <v/>
      </c>
      <c r="P31" s="34" t="n"/>
      <c r="Q31" s="32" t="n"/>
      <c r="R31" s="27">
        <f>IF(O31="","",IFERROR(MAX(O31-IF(P31="",0,P31),0),""))</f>
        <v/>
      </c>
      <c r="S31" s="19" t="n"/>
      <c r="T31" s="6">
        <f>IF(A31="","",IF(OR(B31="",C31="",D31="",E31="",F31="",G31="",I31="",J31="",K31=""),"À compléter",IF(COUNTIF($A$4:$A$103,A31)&gt;1,"Doublon",IF(AND(O31&lt;&gt;"",P31&lt;&gt;"",P31&gt;O31),"Montant &gt; TTC",IF(AND(Q31&lt;&gt;"",Q31&lt;TODAY(),G31&lt;&gt;"Réalisé",G31&lt;&gt;"Annulé",R31&gt;0),"Échéance","OK")))))</f>
        <v/>
      </c>
    </row>
    <row r="32" ht="31" customHeight="1">
      <c r="A32" s="19" t="n"/>
      <c r="B32" s="19" t="n"/>
      <c r="C32" s="19" t="n"/>
      <c r="D32" s="19" t="n"/>
      <c r="E32" s="32" t="n"/>
      <c r="F32" s="19" t="n"/>
      <c r="G32" s="19" t="n"/>
      <c r="H32" s="19" t="n"/>
      <c r="I32" s="33" t="n"/>
      <c r="J32" s="19" t="n"/>
      <c r="K32" s="34" t="n"/>
      <c r="L32" s="35" t="n"/>
      <c r="M32" s="29">
        <f>IF(A32="","",IF(OR(I32="",K32=""),"",IFERROR(I32*K32,"")))</f>
        <v/>
      </c>
      <c r="N32" s="29">
        <f>IF(M32="","",IFERROR(M32*IF(L32="",0,L32),""))</f>
        <v/>
      </c>
      <c r="O32" s="29">
        <f>IF(M32="","",IFERROR(M32+N32,""))</f>
        <v/>
      </c>
      <c r="P32" s="34" t="n"/>
      <c r="Q32" s="32" t="n"/>
      <c r="R32" s="29">
        <f>IF(O32="","",IFERROR(MAX(O32-IF(P32="",0,P32),0),""))</f>
        <v/>
      </c>
      <c r="S32" s="19" t="n"/>
      <c r="T32" s="14">
        <f>IF(A32="","",IF(OR(B32="",C32="",D32="",E32="",F32="",G32="",I32="",J32="",K32=""),"À compléter",IF(COUNTIF($A$4:$A$103,A32)&gt;1,"Doublon",IF(AND(O32&lt;&gt;"",P32&lt;&gt;"",P32&gt;O32),"Montant &gt; TTC",IF(AND(Q32&lt;&gt;"",Q32&lt;TODAY(),G32&lt;&gt;"Réalisé",G32&lt;&gt;"Annulé",R32&gt;0),"Échéance","OK")))))</f>
        <v/>
      </c>
    </row>
    <row r="33" ht="31" customHeight="1">
      <c r="A33" s="19" t="n"/>
      <c r="B33" s="19" t="n"/>
      <c r="C33" s="19" t="n"/>
      <c r="D33" s="19" t="n"/>
      <c r="E33" s="32" t="n"/>
      <c r="F33" s="19" t="n"/>
      <c r="G33" s="19" t="n"/>
      <c r="H33" s="19" t="n"/>
      <c r="I33" s="33" t="n"/>
      <c r="J33" s="19" t="n"/>
      <c r="K33" s="34" t="n"/>
      <c r="L33" s="35" t="n"/>
      <c r="M33" s="27">
        <f>IF(A33="","",IF(OR(I33="",K33=""),"",IFERROR(I33*K33,"")))</f>
        <v/>
      </c>
      <c r="N33" s="27">
        <f>IF(M33="","",IFERROR(M33*IF(L33="",0,L33),""))</f>
        <v/>
      </c>
      <c r="O33" s="27">
        <f>IF(M33="","",IFERROR(M33+N33,""))</f>
        <v/>
      </c>
      <c r="P33" s="34" t="n"/>
      <c r="Q33" s="32" t="n"/>
      <c r="R33" s="27">
        <f>IF(O33="","",IFERROR(MAX(O33-IF(P33="",0,P33),0),""))</f>
        <v/>
      </c>
      <c r="S33" s="19" t="n"/>
      <c r="T33" s="6">
        <f>IF(A33="","",IF(OR(B33="",C33="",D33="",E33="",F33="",G33="",I33="",J33="",K33=""),"À compléter",IF(COUNTIF($A$4:$A$103,A33)&gt;1,"Doublon",IF(AND(O33&lt;&gt;"",P33&lt;&gt;"",P33&gt;O33),"Montant &gt; TTC",IF(AND(Q33&lt;&gt;"",Q33&lt;TODAY(),G33&lt;&gt;"Réalisé",G33&lt;&gt;"Annulé",R33&gt;0),"Échéance","OK")))))</f>
        <v/>
      </c>
    </row>
    <row r="34" ht="31" customHeight="1">
      <c r="A34" s="19" t="n"/>
      <c r="B34" s="19" t="n"/>
      <c r="C34" s="19" t="n"/>
      <c r="D34" s="19" t="n"/>
      <c r="E34" s="32" t="n"/>
      <c r="F34" s="19" t="n"/>
      <c r="G34" s="19" t="n"/>
      <c r="H34" s="19" t="n"/>
      <c r="I34" s="33" t="n"/>
      <c r="J34" s="19" t="n"/>
      <c r="K34" s="34" t="n"/>
      <c r="L34" s="35" t="n"/>
      <c r="M34" s="29">
        <f>IF(A34="","",IF(OR(I34="",K34=""),"",IFERROR(I34*K34,"")))</f>
        <v/>
      </c>
      <c r="N34" s="29">
        <f>IF(M34="","",IFERROR(M34*IF(L34="",0,L34),""))</f>
        <v/>
      </c>
      <c r="O34" s="29">
        <f>IF(M34="","",IFERROR(M34+N34,""))</f>
        <v/>
      </c>
      <c r="P34" s="34" t="n"/>
      <c r="Q34" s="32" t="n"/>
      <c r="R34" s="29">
        <f>IF(O34="","",IFERROR(MAX(O34-IF(P34="",0,P34),0),""))</f>
        <v/>
      </c>
      <c r="S34" s="19" t="n"/>
      <c r="T34" s="14">
        <f>IF(A34="","",IF(OR(B34="",C34="",D34="",E34="",F34="",G34="",I34="",J34="",K34=""),"À compléter",IF(COUNTIF($A$4:$A$103,A34)&gt;1,"Doublon",IF(AND(O34&lt;&gt;"",P34&lt;&gt;"",P34&gt;O34),"Montant &gt; TTC",IF(AND(Q34&lt;&gt;"",Q34&lt;TODAY(),G34&lt;&gt;"Réalisé",G34&lt;&gt;"Annulé",R34&gt;0),"Échéance","OK")))))</f>
        <v/>
      </c>
    </row>
    <row r="35" ht="31" customHeight="1">
      <c r="A35" s="19" t="n"/>
      <c r="B35" s="19" t="n"/>
      <c r="C35" s="19" t="n"/>
      <c r="D35" s="19" t="n"/>
      <c r="E35" s="32" t="n"/>
      <c r="F35" s="19" t="n"/>
      <c r="G35" s="19" t="n"/>
      <c r="H35" s="19" t="n"/>
      <c r="I35" s="33" t="n"/>
      <c r="J35" s="19" t="n"/>
      <c r="K35" s="34" t="n"/>
      <c r="L35" s="35" t="n"/>
      <c r="M35" s="27">
        <f>IF(A35="","",IF(OR(I35="",K35=""),"",IFERROR(I35*K35,"")))</f>
        <v/>
      </c>
      <c r="N35" s="27">
        <f>IF(M35="","",IFERROR(M35*IF(L35="",0,L35),""))</f>
        <v/>
      </c>
      <c r="O35" s="27">
        <f>IF(M35="","",IFERROR(M35+N35,""))</f>
        <v/>
      </c>
      <c r="P35" s="34" t="n"/>
      <c r="Q35" s="32" t="n"/>
      <c r="R35" s="27">
        <f>IF(O35="","",IFERROR(MAX(O35-IF(P35="",0,P35),0),""))</f>
        <v/>
      </c>
      <c r="S35" s="19" t="n"/>
      <c r="T35" s="6">
        <f>IF(A35="","",IF(OR(B35="",C35="",D35="",E35="",F35="",G35="",I35="",J35="",K35=""),"À compléter",IF(COUNTIF($A$4:$A$103,A35)&gt;1,"Doublon",IF(AND(O35&lt;&gt;"",P35&lt;&gt;"",P35&gt;O35),"Montant &gt; TTC",IF(AND(Q35&lt;&gt;"",Q35&lt;TODAY(),G35&lt;&gt;"Réalisé",G35&lt;&gt;"Annulé",R35&gt;0),"Échéance","OK")))))</f>
        <v/>
      </c>
    </row>
    <row r="36" ht="31" customHeight="1">
      <c r="A36" s="19" t="n"/>
      <c r="B36" s="19" t="n"/>
      <c r="C36" s="19" t="n"/>
      <c r="D36" s="19" t="n"/>
      <c r="E36" s="32" t="n"/>
      <c r="F36" s="19" t="n"/>
      <c r="G36" s="19" t="n"/>
      <c r="H36" s="19" t="n"/>
      <c r="I36" s="33" t="n"/>
      <c r="J36" s="19" t="n"/>
      <c r="K36" s="34" t="n"/>
      <c r="L36" s="35" t="n"/>
      <c r="M36" s="29">
        <f>IF(A36="","",IF(OR(I36="",K36=""),"",IFERROR(I36*K36,"")))</f>
        <v/>
      </c>
      <c r="N36" s="29">
        <f>IF(M36="","",IFERROR(M36*IF(L36="",0,L36),""))</f>
        <v/>
      </c>
      <c r="O36" s="29">
        <f>IF(M36="","",IFERROR(M36+N36,""))</f>
        <v/>
      </c>
      <c r="P36" s="34" t="n"/>
      <c r="Q36" s="32" t="n"/>
      <c r="R36" s="29">
        <f>IF(O36="","",IFERROR(MAX(O36-IF(P36="",0,P36),0),""))</f>
        <v/>
      </c>
      <c r="S36" s="19" t="n"/>
      <c r="T36" s="14">
        <f>IF(A36="","",IF(OR(B36="",C36="",D36="",E36="",F36="",G36="",I36="",J36="",K36=""),"À compléter",IF(COUNTIF($A$4:$A$103,A36)&gt;1,"Doublon",IF(AND(O36&lt;&gt;"",P36&lt;&gt;"",P36&gt;O36),"Montant &gt; TTC",IF(AND(Q36&lt;&gt;"",Q36&lt;TODAY(),G36&lt;&gt;"Réalisé",G36&lt;&gt;"Annulé",R36&gt;0),"Échéance","OK")))))</f>
        <v/>
      </c>
    </row>
    <row r="37" ht="31" customHeight="1">
      <c r="A37" s="19" t="n"/>
      <c r="B37" s="19" t="n"/>
      <c r="C37" s="19" t="n"/>
      <c r="D37" s="19" t="n"/>
      <c r="E37" s="32" t="n"/>
      <c r="F37" s="19" t="n"/>
      <c r="G37" s="19" t="n"/>
      <c r="H37" s="19" t="n"/>
      <c r="I37" s="33" t="n"/>
      <c r="J37" s="19" t="n"/>
      <c r="K37" s="34" t="n"/>
      <c r="L37" s="35" t="n"/>
      <c r="M37" s="27">
        <f>IF(A37="","",IF(OR(I37="",K37=""),"",IFERROR(I37*K37,"")))</f>
        <v/>
      </c>
      <c r="N37" s="27">
        <f>IF(M37="","",IFERROR(M37*IF(L37="",0,L37),""))</f>
        <v/>
      </c>
      <c r="O37" s="27">
        <f>IF(M37="","",IFERROR(M37+N37,""))</f>
        <v/>
      </c>
      <c r="P37" s="34" t="n"/>
      <c r="Q37" s="32" t="n"/>
      <c r="R37" s="27">
        <f>IF(O37="","",IFERROR(MAX(O37-IF(P37="",0,P37),0),""))</f>
        <v/>
      </c>
      <c r="S37" s="19" t="n"/>
      <c r="T37" s="6">
        <f>IF(A37="","",IF(OR(B37="",C37="",D37="",E37="",F37="",G37="",I37="",J37="",K37=""),"À compléter",IF(COUNTIF($A$4:$A$103,A37)&gt;1,"Doublon",IF(AND(O37&lt;&gt;"",P37&lt;&gt;"",P37&gt;O37),"Montant &gt; TTC",IF(AND(Q37&lt;&gt;"",Q37&lt;TODAY(),G37&lt;&gt;"Réalisé",G37&lt;&gt;"Annulé",R37&gt;0),"Échéance","OK")))))</f>
        <v/>
      </c>
    </row>
    <row r="38" ht="31" customHeight="1">
      <c r="A38" s="19" t="n"/>
      <c r="B38" s="19" t="n"/>
      <c r="C38" s="19" t="n"/>
      <c r="D38" s="19" t="n"/>
      <c r="E38" s="32" t="n"/>
      <c r="F38" s="19" t="n"/>
      <c r="G38" s="19" t="n"/>
      <c r="H38" s="19" t="n"/>
      <c r="I38" s="33" t="n"/>
      <c r="J38" s="19" t="n"/>
      <c r="K38" s="34" t="n"/>
      <c r="L38" s="35" t="n"/>
      <c r="M38" s="29">
        <f>IF(A38="","",IF(OR(I38="",K38=""),"",IFERROR(I38*K38,"")))</f>
        <v/>
      </c>
      <c r="N38" s="29">
        <f>IF(M38="","",IFERROR(M38*IF(L38="",0,L38),""))</f>
        <v/>
      </c>
      <c r="O38" s="29">
        <f>IF(M38="","",IFERROR(M38+N38,""))</f>
        <v/>
      </c>
      <c r="P38" s="34" t="n"/>
      <c r="Q38" s="32" t="n"/>
      <c r="R38" s="29">
        <f>IF(O38="","",IFERROR(MAX(O38-IF(P38="",0,P38),0),""))</f>
        <v/>
      </c>
      <c r="S38" s="19" t="n"/>
      <c r="T38" s="14">
        <f>IF(A38="","",IF(OR(B38="",C38="",D38="",E38="",F38="",G38="",I38="",J38="",K38=""),"À compléter",IF(COUNTIF($A$4:$A$103,A38)&gt;1,"Doublon",IF(AND(O38&lt;&gt;"",P38&lt;&gt;"",P38&gt;O38),"Montant &gt; TTC",IF(AND(Q38&lt;&gt;"",Q38&lt;TODAY(),G38&lt;&gt;"Réalisé",G38&lt;&gt;"Annulé",R38&gt;0),"Échéance","OK")))))</f>
        <v/>
      </c>
    </row>
    <row r="39" ht="31" customHeight="1">
      <c r="A39" s="19" t="n"/>
      <c r="B39" s="19" t="n"/>
      <c r="C39" s="19" t="n"/>
      <c r="D39" s="19" t="n"/>
      <c r="E39" s="32" t="n"/>
      <c r="F39" s="19" t="n"/>
      <c r="G39" s="19" t="n"/>
      <c r="H39" s="19" t="n"/>
      <c r="I39" s="33" t="n"/>
      <c r="J39" s="19" t="n"/>
      <c r="K39" s="34" t="n"/>
      <c r="L39" s="35" t="n"/>
      <c r="M39" s="27">
        <f>IF(A39="","",IF(OR(I39="",K39=""),"",IFERROR(I39*K39,"")))</f>
        <v/>
      </c>
      <c r="N39" s="27">
        <f>IF(M39="","",IFERROR(M39*IF(L39="",0,L39),""))</f>
        <v/>
      </c>
      <c r="O39" s="27">
        <f>IF(M39="","",IFERROR(M39+N39,""))</f>
        <v/>
      </c>
      <c r="P39" s="34" t="n"/>
      <c r="Q39" s="32" t="n"/>
      <c r="R39" s="27">
        <f>IF(O39="","",IFERROR(MAX(O39-IF(P39="",0,P39),0),""))</f>
        <v/>
      </c>
      <c r="S39" s="19" t="n"/>
      <c r="T39" s="6">
        <f>IF(A39="","",IF(OR(B39="",C39="",D39="",E39="",F39="",G39="",I39="",J39="",K39=""),"À compléter",IF(COUNTIF($A$4:$A$103,A39)&gt;1,"Doublon",IF(AND(O39&lt;&gt;"",P39&lt;&gt;"",P39&gt;O39),"Montant &gt; TTC",IF(AND(Q39&lt;&gt;"",Q39&lt;TODAY(),G39&lt;&gt;"Réalisé",G39&lt;&gt;"Annulé",R39&gt;0),"Échéance","OK")))))</f>
        <v/>
      </c>
    </row>
    <row r="40" ht="31" customHeight="1">
      <c r="A40" s="19" t="n"/>
      <c r="B40" s="19" t="n"/>
      <c r="C40" s="19" t="n"/>
      <c r="D40" s="19" t="n"/>
      <c r="E40" s="32" t="n"/>
      <c r="F40" s="19" t="n"/>
      <c r="G40" s="19" t="n"/>
      <c r="H40" s="19" t="n"/>
      <c r="I40" s="33" t="n"/>
      <c r="J40" s="19" t="n"/>
      <c r="K40" s="34" t="n"/>
      <c r="L40" s="35" t="n"/>
      <c r="M40" s="29">
        <f>IF(A40="","",IF(OR(I40="",K40=""),"",IFERROR(I40*K40,"")))</f>
        <v/>
      </c>
      <c r="N40" s="29">
        <f>IF(M40="","",IFERROR(M40*IF(L40="",0,L40),""))</f>
        <v/>
      </c>
      <c r="O40" s="29">
        <f>IF(M40="","",IFERROR(M40+N40,""))</f>
        <v/>
      </c>
      <c r="P40" s="34" t="n"/>
      <c r="Q40" s="32" t="n"/>
      <c r="R40" s="29">
        <f>IF(O40="","",IFERROR(MAX(O40-IF(P40="",0,P40),0),""))</f>
        <v/>
      </c>
      <c r="S40" s="19" t="n"/>
      <c r="T40" s="14">
        <f>IF(A40="","",IF(OR(B40="",C40="",D40="",E40="",F40="",G40="",I40="",J40="",K40=""),"À compléter",IF(COUNTIF($A$4:$A$103,A40)&gt;1,"Doublon",IF(AND(O40&lt;&gt;"",P40&lt;&gt;"",P40&gt;O40),"Montant &gt; TTC",IF(AND(Q40&lt;&gt;"",Q40&lt;TODAY(),G40&lt;&gt;"Réalisé",G40&lt;&gt;"Annulé",R40&gt;0),"Échéance","OK")))))</f>
        <v/>
      </c>
    </row>
    <row r="41" ht="31" customHeight="1">
      <c r="A41" s="19" t="n"/>
      <c r="B41" s="19" t="n"/>
      <c r="C41" s="19" t="n"/>
      <c r="D41" s="19" t="n"/>
      <c r="E41" s="32" t="n"/>
      <c r="F41" s="19" t="n"/>
      <c r="G41" s="19" t="n"/>
      <c r="H41" s="19" t="n"/>
      <c r="I41" s="33" t="n"/>
      <c r="J41" s="19" t="n"/>
      <c r="K41" s="34" t="n"/>
      <c r="L41" s="35" t="n"/>
      <c r="M41" s="27">
        <f>IF(A41="","",IF(OR(I41="",K41=""),"",IFERROR(I41*K41,"")))</f>
        <v/>
      </c>
      <c r="N41" s="27">
        <f>IF(M41="","",IFERROR(M41*IF(L41="",0,L41),""))</f>
        <v/>
      </c>
      <c r="O41" s="27">
        <f>IF(M41="","",IFERROR(M41+N41,""))</f>
        <v/>
      </c>
      <c r="P41" s="34" t="n"/>
      <c r="Q41" s="32" t="n"/>
      <c r="R41" s="27">
        <f>IF(O41="","",IFERROR(MAX(O41-IF(P41="",0,P41),0),""))</f>
        <v/>
      </c>
      <c r="S41" s="19" t="n"/>
      <c r="T41" s="6">
        <f>IF(A41="","",IF(OR(B41="",C41="",D41="",E41="",F41="",G41="",I41="",J41="",K41=""),"À compléter",IF(COUNTIF($A$4:$A$103,A41)&gt;1,"Doublon",IF(AND(O41&lt;&gt;"",P41&lt;&gt;"",P41&gt;O41),"Montant &gt; TTC",IF(AND(Q41&lt;&gt;"",Q41&lt;TODAY(),G41&lt;&gt;"Réalisé",G41&lt;&gt;"Annulé",R41&gt;0),"Échéance","OK")))))</f>
        <v/>
      </c>
    </row>
    <row r="42" ht="31" customHeight="1">
      <c r="A42" s="19" t="n"/>
      <c r="B42" s="19" t="n"/>
      <c r="C42" s="19" t="n"/>
      <c r="D42" s="19" t="n"/>
      <c r="E42" s="32" t="n"/>
      <c r="F42" s="19" t="n"/>
      <c r="G42" s="19" t="n"/>
      <c r="H42" s="19" t="n"/>
      <c r="I42" s="33" t="n"/>
      <c r="J42" s="19" t="n"/>
      <c r="K42" s="34" t="n"/>
      <c r="L42" s="35" t="n"/>
      <c r="M42" s="29">
        <f>IF(A42="","",IF(OR(I42="",K42=""),"",IFERROR(I42*K42,"")))</f>
        <v/>
      </c>
      <c r="N42" s="29">
        <f>IF(M42="","",IFERROR(M42*IF(L42="",0,L42),""))</f>
        <v/>
      </c>
      <c r="O42" s="29">
        <f>IF(M42="","",IFERROR(M42+N42,""))</f>
        <v/>
      </c>
      <c r="P42" s="34" t="n"/>
      <c r="Q42" s="32" t="n"/>
      <c r="R42" s="29">
        <f>IF(O42="","",IFERROR(MAX(O42-IF(P42="",0,P42),0),""))</f>
        <v/>
      </c>
      <c r="S42" s="19" t="n"/>
      <c r="T42" s="14">
        <f>IF(A42="","",IF(OR(B42="",C42="",D42="",E42="",F42="",G42="",I42="",J42="",K42=""),"À compléter",IF(COUNTIF($A$4:$A$103,A42)&gt;1,"Doublon",IF(AND(O42&lt;&gt;"",P42&lt;&gt;"",P42&gt;O42),"Montant &gt; TTC",IF(AND(Q42&lt;&gt;"",Q42&lt;TODAY(),G42&lt;&gt;"Réalisé",G42&lt;&gt;"Annulé",R42&gt;0),"Échéance","OK")))))</f>
        <v/>
      </c>
    </row>
    <row r="43" ht="31" customHeight="1">
      <c r="A43" s="19" t="n"/>
      <c r="B43" s="19" t="n"/>
      <c r="C43" s="19" t="n"/>
      <c r="D43" s="19" t="n"/>
      <c r="E43" s="32" t="n"/>
      <c r="F43" s="19" t="n"/>
      <c r="G43" s="19" t="n"/>
      <c r="H43" s="19" t="n"/>
      <c r="I43" s="33" t="n"/>
      <c r="J43" s="19" t="n"/>
      <c r="K43" s="34" t="n"/>
      <c r="L43" s="35" t="n"/>
      <c r="M43" s="27">
        <f>IF(A43="","",IF(OR(I43="",K43=""),"",IFERROR(I43*K43,"")))</f>
        <v/>
      </c>
      <c r="N43" s="27">
        <f>IF(M43="","",IFERROR(M43*IF(L43="",0,L43),""))</f>
        <v/>
      </c>
      <c r="O43" s="27">
        <f>IF(M43="","",IFERROR(M43+N43,""))</f>
        <v/>
      </c>
      <c r="P43" s="34" t="n"/>
      <c r="Q43" s="32" t="n"/>
      <c r="R43" s="27">
        <f>IF(O43="","",IFERROR(MAX(O43-IF(P43="",0,P43),0),""))</f>
        <v/>
      </c>
      <c r="S43" s="19" t="n"/>
      <c r="T43" s="6">
        <f>IF(A43="","",IF(OR(B43="",C43="",D43="",E43="",F43="",G43="",I43="",J43="",K43=""),"À compléter",IF(COUNTIF($A$4:$A$103,A43)&gt;1,"Doublon",IF(AND(O43&lt;&gt;"",P43&lt;&gt;"",P43&gt;O43),"Montant &gt; TTC",IF(AND(Q43&lt;&gt;"",Q43&lt;TODAY(),G43&lt;&gt;"Réalisé",G43&lt;&gt;"Annulé",R43&gt;0),"Échéance","OK")))))</f>
        <v/>
      </c>
    </row>
    <row r="44" ht="31" customHeight="1">
      <c r="A44" s="19" t="n"/>
      <c r="B44" s="19" t="n"/>
      <c r="C44" s="19" t="n"/>
      <c r="D44" s="19" t="n"/>
      <c r="E44" s="32" t="n"/>
      <c r="F44" s="19" t="n"/>
      <c r="G44" s="19" t="n"/>
      <c r="H44" s="19" t="n"/>
      <c r="I44" s="33" t="n"/>
      <c r="J44" s="19" t="n"/>
      <c r="K44" s="34" t="n"/>
      <c r="L44" s="35" t="n"/>
      <c r="M44" s="29">
        <f>IF(A44="","",IF(OR(I44="",K44=""),"",IFERROR(I44*K44,"")))</f>
        <v/>
      </c>
      <c r="N44" s="29">
        <f>IF(M44="","",IFERROR(M44*IF(L44="",0,L44),""))</f>
        <v/>
      </c>
      <c r="O44" s="29">
        <f>IF(M44="","",IFERROR(M44+N44,""))</f>
        <v/>
      </c>
      <c r="P44" s="34" t="n"/>
      <c r="Q44" s="32" t="n"/>
      <c r="R44" s="29">
        <f>IF(O44="","",IFERROR(MAX(O44-IF(P44="",0,P44),0),""))</f>
        <v/>
      </c>
      <c r="S44" s="19" t="n"/>
      <c r="T44" s="14">
        <f>IF(A44="","",IF(OR(B44="",C44="",D44="",E44="",F44="",G44="",I44="",J44="",K44=""),"À compléter",IF(COUNTIF($A$4:$A$103,A44)&gt;1,"Doublon",IF(AND(O44&lt;&gt;"",P44&lt;&gt;"",P44&gt;O44),"Montant &gt; TTC",IF(AND(Q44&lt;&gt;"",Q44&lt;TODAY(),G44&lt;&gt;"Réalisé",G44&lt;&gt;"Annulé",R44&gt;0),"Échéance","OK")))))</f>
        <v/>
      </c>
    </row>
    <row r="45" ht="31" customHeight="1">
      <c r="A45" s="19" t="n"/>
      <c r="B45" s="19" t="n"/>
      <c r="C45" s="19" t="n"/>
      <c r="D45" s="19" t="n"/>
      <c r="E45" s="32" t="n"/>
      <c r="F45" s="19" t="n"/>
      <c r="G45" s="19" t="n"/>
      <c r="H45" s="19" t="n"/>
      <c r="I45" s="33" t="n"/>
      <c r="J45" s="19" t="n"/>
      <c r="K45" s="34" t="n"/>
      <c r="L45" s="35" t="n"/>
      <c r="M45" s="27">
        <f>IF(A45="","",IF(OR(I45="",K45=""),"",IFERROR(I45*K45,"")))</f>
        <v/>
      </c>
      <c r="N45" s="27">
        <f>IF(M45="","",IFERROR(M45*IF(L45="",0,L45),""))</f>
        <v/>
      </c>
      <c r="O45" s="27">
        <f>IF(M45="","",IFERROR(M45+N45,""))</f>
        <v/>
      </c>
      <c r="P45" s="34" t="n"/>
      <c r="Q45" s="32" t="n"/>
      <c r="R45" s="27">
        <f>IF(O45="","",IFERROR(MAX(O45-IF(P45="",0,P45),0),""))</f>
        <v/>
      </c>
      <c r="S45" s="19" t="n"/>
      <c r="T45" s="6">
        <f>IF(A45="","",IF(OR(B45="",C45="",D45="",E45="",F45="",G45="",I45="",J45="",K45=""),"À compléter",IF(COUNTIF($A$4:$A$103,A45)&gt;1,"Doublon",IF(AND(O45&lt;&gt;"",P45&lt;&gt;"",P45&gt;O45),"Montant &gt; TTC",IF(AND(Q45&lt;&gt;"",Q45&lt;TODAY(),G45&lt;&gt;"Réalisé",G45&lt;&gt;"Annulé",R45&gt;0),"Échéance","OK")))))</f>
        <v/>
      </c>
    </row>
    <row r="46" ht="31" customHeight="1">
      <c r="A46" s="19" t="n"/>
      <c r="B46" s="19" t="n"/>
      <c r="C46" s="19" t="n"/>
      <c r="D46" s="19" t="n"/>
      <c r="E46" s="32" t="n"/>
      <c r="F46" s="19" t="n"/>
      <c r="G46" s="19" t="n"/>
      <c r="H46" s="19" t="n"/>
      <c r="I46" s="33" t="n"/>
      <c r="J46" s="19" t="n"/>
      <c r="K46" s="34" t="n"/>
      <c r="L46" s="35" t="n"/>
      <c r="M46" s="29">
        <f>IF(A46="","",IF(OR(I46="",K46=""),"",IFERROR(I46*K46,"")))</f>
        <v/>
      </c>
      <c r="N46" s="29">
        <f>IF(M46="","",IFERROR(M46*IF(L46="",0,L46),""))</f>
        <v/>
      </c>
      <c r="O46" s="29">
        <f>IF(M46="","",IFERROR(M46+N46,""))</f>
        <v/>
      </c>
      <c r="P46" s="34" t="n"/>
      <c r="Q46" s="32" t="n"/>
      <c r="R46" s="29">
        <f>IF(O46="","",IFERROR(MAX(O46-IF(P46="",0,P46),0),""))</f>
        <v/>
      </c>
      <c r="S46" s="19" t="n"/>
      <c r="T46" s="14">
        <f>IF(A46="","",IF(OR(B46="",C46="",D46="",E46="",F46="",G46="",I46="",J46="",K46=""),"À compléter",IF(COUNTIF($A$4:$A$103,A46)&gt;1,"Doublon",IF(AND(O46&lt;&gt;"",P46&lt;&gt;"",P46&gt;O46),"Montant &gt; TTC",IF(AND(Q46&lt;&gt;"",Q46&lt;TODAY(),G46&lt;&gt;"Réalisé",G46&lt;&gt;"Annulé",R46&gt;0),"Échéance","OK")))))</f>
        <v/>
      </c>
    </row>
    <row r="47" ht="31" customHeight="1">
      <c r="A47" s="19" t="n"/>
      <c r="B47" s="19" t="n"/>
      <c r="C47" s="19" t="n"/>
      <c r="D47" s="19" t="n"/>
      <c r="E47" s="32" t="n"/>
      <c r="F47" s="19" t="n"/>
      <c r="G47" s="19" t="n"/>
      <c r="H47" s="19" t="n"/>
      <c r="I47" s="33" t="n"/>
      <c r="J47" s="19" t="n"/>
      <c r="K47" s="34" t="n"/>
      <c r="L47" s="35" t="n"/>
      <c r="M47" s="27">
        <f>IF(A47="","",IF(OR(I47="",K47=""),"",IFERROR(I47*K47,"")))</f>
        <v/>
      </c>
      <c r="N47" s="27">
        <f>IF(M47="","",IFERROR(M47*IF(L47="",0,L47),""))</f>
        <v/>
      </c>
      <c r="O47" s="27">
        <f>IF(M47="","",IFERROR(M47+N47,""))</f>
        <v/>
      </c>
      <c r="P47" s="34" t="n"/>
      <c r="Q47" s="32" t="n"/>
      <c r="R47" s="27">
        <f>IF(O47="","",IFERROR(MAX(O47-IF(P47="",0,P47),0),""))</f>
        <v/>
      </c>
      <c r="S47" s="19" t="n"/>
      <c r="T47" s="6">
        <f>IF(A47="","",IF(OR(B47="",C47="",D47="",E47="",F47="",G47="",I47="",J47="",K47=""),"À compléter",IF(COUNTIF($A$4:$A$103,A47)&gt;1,"Doublon",IF(AND(O47&lt;&gt;"",P47&lt;&gt;"",P47&gt;O47),"Montant &gt; TTC",IF(AND(Q47&lt;&gt;"",Q47&lt;TODAY(),G47&lt;&gt;"Réalisé",G47&lt;&gt;"Annulé",R47&gt;0),"Échéance","OK")))))</f>
        <v/>
      </c>
    </row>
    <row r="48" ht="31" customHeight="1">
      <c r="A48" s="19" t="n"/>
      <c r="B48" s="19" t="n"/>
      <c r="C48" s="19" t="n"/>
      <c r="D48" s="19" t="n"/>
      <c r="E48" s="32" t="n"/>
      <c r="F48" s="19" t="n"/>
      <c r="G48" s="19" t="n"/>
      <c r="H48" s="19" t="n"/>
      <c r="I48" s="33" t="n"/>
      <c r="J48" s="19" t="n"/>
      <c r="K48" s="34" t="n"/>
      <c r="L48" s="35" t="n"/>
      <c r="M48" s="29">
        <f>IF(A48="","",IF(OR(I48="",K48=""),"",IFERROR(I48*K48,"")))</f>
        <v/>
      </c>
      <c r="N48" s="29">
        <f>IF(M48="","",IFERROR(M48*IF(L48="",0,L48),""))</f>
        <v/>
      </c>
      <c r="O48" s="29">
        <f>IF(M48="","",IFERROR(M48+N48,""))</f>
        <v/>
      </c>
      <c r="P48" s="34" t="n"/>
      <c r="Q48" s="32" t="n"/>
      <c r="R48" s="29">
        <f>IF(O48="","",IFERROR(MAX(O48-IF(P48="",0,P48),0),""))</f>
        <v/>
      </c>
      <c r="S48" s="19" t="n"/>
      <c r="T48" s="14">
        <f>IF(A48="","",IF(OR(B48="",C48="",D48="",E48="",F48="",G48="",I48="",J48="",K48=""),"À compléter",IF(COUNTIF($A$4:$A$103,A48)&gt;1,"Doublon",IF(AND(O48&lt;&gt;"",P48&lt;&gt;"",P48&gt;O48),"Montant &gt; TTC",IF(AND(Q48&lt;&gt;"",Q48&lt;TODAY(),G48&lt;&gt;"Réalisé",G48&lt;&gt;"Annulé",R48&gt;0),"Échéance","OK")))))</f>
        <v/>
      </c>
    </row>
    <row r="49" ht="31" customHeight="1">
      <c r="A49" s="19" t="n"/>
      <c r="B49" s="19" t="n"/>
      <c r="C49" s="19" t="n"/>
      <c r="D49" s="19" t="n"/>
      <c r="E49" s="32" t="n"/>
      <c r="F49" s="19" t="n"/>
      <c r="G49" s="19" t="n"/>
      <c r="H49" s="19" t="n"/>
      <c r="I49" s="33" t="n"/>
      <c r="J49" s="19" t="n"/>
      <c r="K49" s="34" t="n"/>
      <c r="L49" s="35" t="n"/>
      <c r="M49" s="27">
        <f>IF(A49="","",IF(OR(I49="",K49=""),"",IFERROR(I49*K49,"")))</f>
        <v/>
      </c>
      <c r="N49" s="27">
        <f>IF(M49="","",IFERROR(M49*IF(L49="",0,L49),""))</f>
        <v/>
      </c>
      <c r="O49" s="27">
        <f>IF(M49="","",IFERROR(M49+N49,""))</f>
        <v/>
      </c>
      <c r="P49" s="34" t="n"/>
      <c r="Q49" s="32" t="n"/>
      <c r="R49" s="27">
        <f>IF(O49="","",IFERROR(MAX(O49-IF(P49="",0,P49),0),""))</f>
        <v/>
      </c>
      <c r="S49" s="19" t="n"/>
      <c r="T49" s="6">
        <f>IF(A49="","",IF(OR(B49="",C49="",D49="",E49="",F49="",G49="",I49="",J49="",K49=""),"À compléter",IF(COUNTIF($A$4:$A$103,A49)&gt;1,"Doublon",IF(AND(O49&lt;&gt;"",P49&lt;&gt;"",P49&gt;O49),"Montant &gt; TTC",IF(AND(Q49&lt;&gt;"",Q49&lt;TODAY(),G49&lt;&gt;"Réalisé",G49&lt;&gt;"Annulé",R49&gt;0),"Échéance","OK")))))</f>
        <v/>
      </c>
    </row>
    <row r="50" ht="31" customHeight="1">
      <c r="A50" s="19" t="n"/>
      <c r="B50" s="19" t="n"/>
      <c r="C50" s="19" t="n"/>
      <c r="D50" s="19" t="n"/>
      <c r="E50" s="32" t="n"/>
      <c r="F50" s="19" t="n"/>
      <c r="G50" s="19" t="n"/>
      <c r="H50" s="19" t="n"/>
      <c r="I50" s="33" t="n"/>
      <c r="J50" s="19" t="n"/>
      <c r="K50" s="34" t="n"/>
      <c r="L50" s="35" t="n"/>
      <c r="M50" s="29">
        <f>IF(A50="","",IF(OR(I50="",K50=""),"",IFERROR(I50*K50,"")))</f>
        <v/>
      </c>
      <c r="N50" s="29">
        <f>IF(M50="","",IFERROR(M50*IF(L50="",0,L50),""))</f>
        <v/>
      </c>
      <c r="O50" s="29">
        <f>IF(M50="","",IFERROR(M50+N50,""))</f>
        <v/>
      </c>
      <c r="P50" s="34" t="n"/>
      <c r="Q50" s="32" t="n"/>
      <c r="R50" s="29">
        <f>IF(O50="","",IFERROR(MAX(O50-IF(P50="",0,P50),0),""))</f>
        <v/>
      </c>
      <c r="S50" s="19" t="n"/>
      <c r="T50" s="14">
        <f>IF(A50="","",IF(OR(B50="",C50="",D50="",E50="",F50="",G50="",I50="",J50="",K50=""),"À compléter",IF(COUNTIF($A$4:$A$103,A50)&gt;1,"Doublon",IF(AND(O50&lt;&gt;"",P50&lt;&gt;"",P50&gt;O50),"Montant &gt; TTC",IF(AND(Q50&lt;&gt;"",Q50&lt;TODAY(),G50&lt;&gt;"Réalisé",G50&lt;&gt;"Annulé",R50&gt;0),"Échéance","OK")))))</f>
        <v/>
      </c>
    </row>
    <row r="51" ht="31" customHeight="1">
      <c r="A51" s="19" t="n"/>
      <c r="B51" s="19" t="n"/>
      <c r="C51" s="19" t="n"/>
      <c r="D51" s="19" t="n"/>
      <c r="E51" s="32" t="n"/>
      <c r="F51" s="19" t="n"/>
      <c r="G51" s="19" t="n"/>
      <c r="H51" s="19" t="n"/>
      <c r="I51" s="33" t="n"/>
      <c r="J51" s="19" t="n"/>
      <c r="K51" s="34" t="n"/>
      <c r="L51" s="35" t="n"/>
      <c r="M51" s="27">
        <f>IF(A51="","",IF(OR(I51="",K51=""),"",IFERROR(I51*K51,"")))</f>
        <v/>
      </c>
      <c r="N51" s="27">
        <f>IF(M51="","",IFERROR(M51*IF(L51="",0,L51),""))</f>
        <v/>
      </c>
      <c r="O51" s="27">
        <f>IF(M51="","",IFERROR(M51+N51,""))</f>
        <v/>
      </c>
      <c r="P51" s="34" t="n"/>
      <c r="Q51" s="32" t="n"/>
      <c r="R51" s="27">
        <f>IF(O51="","",IFERROR(MAX(O51-IF(P51="",0,P51),0),""))</f>
        <v/>
      </c>
      <c r="S51" s="19" t="n"/>
      <c r="T51" s="6">
        <f>IF(A51="","",IF(OR(B51="",C51="",D51="",E51="",F51="",G51="",I51="",J51="",K51=""),"À compléter",IF(COUNTIF($A$4:$A$103,A51)&gt;1,"Doublon",IF(AND(O51&lt;&gt;"",P51&lt;&gt;"",P51&gt;O51),"Montant &gt; TTC",IF(AND(Q51&lt;&gt;"",Q51&lt;TODAY(),G51&lt;&gt;"Réalisé",G51&lt;&gt;"Annulé",R51&gt;0),"Échéance","OK")))))</f>
        <v/>
      </c>
    </row>
    <row r="52" ht="31" customHeight="1">
      <c r="A52" s="19" t="n"/>
      <c r="B52" s="19" t="n"/>
      <c r="C52" s="19" t="n"/>
      <c r="D52" s="19" t="n"/>
      <c r="E52" s="32" t="n"/>
      <c r="F52" s="19" t="n"/>
      <c r="G52" s="19" t="n"/>
      <c r="H52" s="19" t="n"/>
      <c r="I52" s="33" t="n"/>
      <c r="J52" s="19" t="n"/>
      <c r="K52" s="34" t="n"/>
      <c r="L52" s="35" t="n"/>
      <c r="M52" s="29">
        <f>IF(A52="","",IF(OR(I52="",K52=""),"",IFERROR(I52*K52,"")))</f>
        <v/>
      </c>
      <c r="N52" s="29">
        <f>IF(M52="","",IFERROR(M52*IF(L52="",0,L52),""))</f>
        <v/>
      </c>
      <c r="O52" s="29">
        <f>IF(M52="","",IFERROR(M52+N52,""))</f>
        <v/>
      </c>
      <c r="P52" s="34" t="n"/>
      <c r="Q52" s="32" t="n"/>
      <c r="R52" s="29">
        <f>IF(O52="","",IFERROR(MAX(O52-IF(P52="",0,P52),0),""))</f>
        <v/>
      </c>
      <c r="S52" s="19" t="n"/>
      <c r="T52" s="14">
        <f>IF(A52="","",IF(OR(B52="",C52="",D52="",E52="",F52="",G52="",I52="",J52="",K52=""),"À compléter",IF(COUNTIF($A$4:$A$103,A52)&gt;1,"Doublon",IF(AND(O52&lt;&gt;"",P52&lt;&gt;"",P52&gt;O52),"Montant &gt; TTC",IF(AND(Q52&lt;&gt;"",Q52&lt;TODAY(),G52&lt;&gt;"Réalisé",G52&lt;&gt;"Annulé",R52&gt;0),"Échéance","OK")))))</f>
        <v/>
      </c>
    </row>
    <row r="53" ht="31" customHeight="1">
      <c r="A53" s="19" t="n"/>
      <c r="B53" s="19" t="n"/>
      <c r="C53" s="19" t="n"/>
      <c r="D53" s="19" t="n"/>
      <c r="E53" s="32" t="n"/>
      <c r="F53" s="19" t="n"/>
      <c r="G53" s="19" t="n"/>
      <c r="H53" s="19" t="n"/>
      <c r="I53" s="33" t="n"/>
      <c r="J53" s="19" t="n"/>
      <c r="K53" s="34" t="n"/>
      <c r="L53" s="35" t="n"/>
      <c r="M53" s="27">
        <f>IF(A53="","",IF(OR(I53="",K53=""),"",IFERROR(I53*K53,"")))</f>
        <v/>
      </c>
      <c r="N53" s="27">
        <f>IF(M53="","",IFERROR(M53*IF(L53="",0,L53),""))</f>
        <v/>
      </c>
      <c r="O53" s="27">
        <f>IF(M53="","",IFERROR(M53+N53,""))</f>
        <v/>
      </c>
      <c r="P53" s="34" t="n"/>
      <c r="Q53" s="32" t="n"/>
      <c r="R53" s="27">
        <f>IF(O53="","",IFERROR(MAX(O53-IF(P53="",0,P53),0),""))</f>
        <v/>
      </c>
      <c r="S53" s="19" t="n"/>
      <c r="T53" s="6">
        <f>IF(A53="","",IF(OR(B53="",C53="",D53="",E53="",F53="",G53="",I53="",J53="",K53=""),"À compléter",IF(COUNTIF($A$4:$A$103,A53)&gt;1,"Doublon",IF(AND(O53&lt;&gt;"",P53&lt;&gt;"",P53&gt;O53),"Montant &gt; TTC",IF(AND(Q53&lt;&gt;"",Q53&lt;TODAY(),G53&lt;&gt;"Réalisé",G53&lt;&gt;"Annulé",R53&gt;0),"Échéance","OK")))))</f>
        <v/>
      </c>
    </row>
    <row r="54" ht="31" customHeight="1">
      <c r="A54" s="19" t="n"/>
      <c r="B54" s="19" t="n"/>
      <c r="C54" s="19" t="n"/>
      <c r="D54" s="19" t="n"/>
      <c r="E54" s="32" t="n"/>
      <c r="F54" s="19" t="n"/>
      <c r="G54" s="19" t="n"/>
      <c r="H54" s="19" t="n"/>
      <c r="I54" s="33" t="n"/>
      <c r="J54" s="19" t="n"/>
      <c r="K54" s="34" t="n"/>
      <c r="L54" s="35" t="n"/>
      <c r="M54" s="29">
        <f>IF(A54="","",IF(OR(I54="",K54=""),"",IFERROR(I54*K54,"")))</f>
        <v/>
      </c>
      <c r="N54" s="29">
        <f>IF(M54="","",IFERROR(M54*IF(L54="",0,L54),""))</f>
        <v/>
      </c>
      <c r="O54" s="29">
        <f>IF(M54="","",IFERROR(M54+N54,""))</f>
        <v/>
      </c>
      <c r="P54" s="34" t="n"/>
      <c r="Q54" s="32" t="n"/>
      <c r="R54" s="29">
        <f>IF(O54="","",IFERROR(MAX(O54-IF(P54="",0,P54),0),""))</f>
        <v/>
      </c>
      <c r="S54" s="19" t="n"/>
      <c r="T54" s="14">
        <f>IF(A54="","",IF(OR(B54="",C54="",D54="",E54="",F54="",G54="",I54="",J54="",K54=""),"À compléter",IF(COUNTIF($A$4:$A$103,A54)&gt;1,"Doublon",IF(AND(O54&lt;&gt;"",P54&lt;&gt;"",P54&gt;O54),"Montant &gt; TTC",IF(AND(Q54&lt;&gt;"",Q54&lt;TODAY(),G54&lt;&gt;"Réalisé",G54&lt;&gt;"Annulé",R54&gt;0),"Échéance","OK")))))</f>
        <v/>
      </c>
    </row>
    <row r="55" ht="31" customHeight="1">
      <c r="A55" s="19" t="n"/>
      <c r="B55" s="19" t="n"/>
      <c r="C55" s="19" t="n"/>
      <c r="D55" s="19" t="n"/>
      <c r="E55" s="32" t="n"/>
      <c r="F55" s="19" t="n"/>
      <c r="G55" s="19" t="n"/>
      <c r="H55" s="19" t="n"/>
      <c r="I55" s="33" t="n"/>
      <c r="J55" s="19" t="n"/>
      <c r="K55" s="34" t="n"/>
      <c r="L55" s="35" t="n"/>
      <c r="M55" s="27">
        <f>IF(A55="","",IF(OR(I55="",K55=""),"",IFERROR(I55*K55,"")))</f>
        <v/>
      </c>
      <c r="N55" s="27">
        <f>IF(M55="","",IFERROR(M55*IF(L55="",0,L55),""))</f>
        <v/>
      </c>
      <c r="O55" s="27">
        <f>IF(M55="","",IFERROR(M55+N55,""))</f>
        <v/>
      </c>
      <c r="P55" s="34" t="n"/>
      <c r="Q55" s="32" t="n"/>
      <c r="R55" s="27">
        <f>IF(O55="","",IFERROR(MAX(O55-IF(P55="",0,P55),0),""))</f>
        <v/>
      </c>
      <c r="S55" s="19" t="n"/>
      <c r="T55" s="6">
        <f>IF(A55="","",IF(OR(B55="",C55="",D55="",E55="",F55="",G55="",I55="",J55="",K55=""),"À compléter",IF(COUNTIF($A$4:$A$103,A55)&gt;1,"Doublon",IF(AND(O55&lt;&gt;"",P55&lt;&gt;"",P55&gt;O55),"Montant &gt; TTC",IF(AND(Q55&lt;&gt;"",Q55&lt;TODAY(),G55&lt;&gt;"Réalisé",G55&lt;&gt;"Annulé",R55&gt;0),"Échéance","OK")))))</f>
        <v/>
      </c>
    </row>
    <row r="56" ht="31" customHeight="1">
      <c r="A56" s="19" t="n"/>
      <c r="B56" s="19" t="n"/>
      <c r="C56" s="19" t="n"/>
      <c r="D56" s="19" t="n"/>
      <c r="E56" s="32" t="n"/>
      <c r="F56" s="19" t="n"/>
      <c r="G56" s="19" t="n"/>
      <c r="H56" s="19" t="n"/>
      <c r="I56" s="33" t="n"/>
      <c r="J56" s="19" t="n"/>
      <c r="K56" s="34" t="n"/>
      <c r="L56" s="35" t="n"/>
      <c r="M56" s="29">
        <f>IF(A56="","",IF(OR(I56="",K56=""),"",IFERROR(I56*K56,"")))</f>
        <v/>
      </c>
      <c r="N56" s="29">
        <f>IF(M56="","",IFERROR(M56*IF(L56="",0,L56),""))</f>
        <v/>
      </c>
      <c r="O56" s="29">
        <f>IF(M56="","",IFERROR(M56+N56,""))</f>
        <v/>
      </c>
      <c r="P56" s="34" t="n"/>
      <c r="Q56" s="32" t="n"/>
      <c r="R56" s="29">
        <f>IF(O56="","",IFERROR(MAX(O56-IF(P56="",0,P56),0),""))</f>
        <v/>
      </c>
      <c r="S56" s="19" t="n"/>
      <c r="T56" s="14">
        <f>IF(A56="","",IF(OR(B56="",C56="",D56="",E56="",F56="",G56="",I56="",J56="",K56=""),"À compléter",IF(COUNTIF($A$4:$A$103,A56)&gt;1,"Doublon",IF(AND(O56&lt;&gt;"",P56&lt;&gt;"",P56&gt;O56),"Montant &gt; TTC",IF(AND(Q56&lt;&gt;"",Q56&lt;TODAY(),G56&lt;&gt;"Réalisé",G56&lt;&gt;"Annulé",R56&gt;0),"Échéance","OK")))))</f>
        <v/>
      </c>
    </row>
    <row r="57" ht="31" customHeight="1">
      <c r="A57" s="19" t="n"/>
      <c r="B57" s="19" t="n"/>
      <c r="C57" s="19" t="n"/>
      <c r="D57" s="19" t="n"/>
      <c r="E57" s="32" t="n"/>
      <c r="F57" s="19" t="n"/>
      <c r="G57" s="19" t="n"/>
      <c r="H57" s="19" t="n"/>
      <c r="I57" s="33" t="n"/>
      <c r="J57" s="19" t="n"/>
      <c r="K57" s="34" t="n"/>
      <c r="L57" s="35" t="n"/>
      <c r="M57" s="27">
        <f>IF(A57="","",IF(OR(I57="",K57=""),"",IFERROR(I57*K57,"")))</f>
        <v/>
      </c>
      <c r="N57" s="27">
        <f>IF(M57="","",IFERROR(M57*IF(L57="",0,L57),""))</f>
        <v/>
      </c>
      <c r="O57" s="27">
        <f>IF(M57="","",IFERROR(M57+N57,""))</f>
        <v/>
      </c>
      <c r="P57" s="34" t="n"/>
      <c r="Q57" s="32" t="n"/>
      <c r="R57" s="27">
        <f>IF(O57="","",IFERROR(MAX(O57-IF(P57="",0,P57),0),""))</f>
        <v/>
      </c>
      <c r="S57" s="19" t="n"/>
      <c r="T57" s="6">
        <f>IF(A57="","",IF(OR(B57="",C57="",D57="",E57="",F57="",G57="",I57="",J57="",K57=""),"À compléter",IF(COUNTIF($A$4:$A$103,A57)&gt;1,"Doublon",IF(AND(O57&lt;&gt;"",P57&lt;&gt;"",P57&gt;O57),"Montant &gt; TTC",IF(AND(Q57&lt;&gt;"",Q57&lt;TODAY(),G57&lt;&gt;"Réalisé",G57&lt;&gt;"Annulé",R57&gt;0),"Échéance","OK")))))</f>
        <v/>
      </c>
    </row>
    <row r="58" ht="31" customHeight="1">
      <c r="A58" s="19" t="n"/>
      <c r="B58" s="19" t="n"/>
      <c r="C58" s="19" t="n"/>
      <c r="D58" s="19" t="n"/>
      <c r="E58" s="32" t="n"/>
      <c r="F58" s="19" t="n"/>
      <c r="G58" s="19" t="n"/>
      <c r="H58" s="19" t="n"/>
      <c r="I58" s="33" t="n"/>
      <c r="J58" s="19" t="n"/>
      <c r="K58" s="34" t="n"/>
      <c r="L58" s="35" t="n"/>
      <c r="M58" s="29">
        <f>IF(A58="","",IF(OR(I58="",K58=""),"",IFERROR(I58*K58,"")))</f>
        <v/>
      </c>
      <c r="N58" s="29">
        <f>IF(M58="","",IFERROR(M58*IF(L58="",0,L58),""))</f>
        <v/>
      </c>
      <c r="O58" s="29">
        <f>IF(M58="","",IFERROR(M58+N58,""))</f>
        <v/>
      </c>
      <c r="P58" s="34" t="n"/>
      <c r="Q58" s="32" t="n"/>
      <c r="R58" s="29">
        <f>IF(O58="","",IFERROR(MAX(O58-IF(P58="",0,P58),0),""))</f>
        <v/>
      </c>
      <c r="S58" s="19" t="n"/>
      <c r="T58" s="14">
        <f>IF(A58="","",IF(OR(B58="",C58="",D58="",E58="",F58="",G58="",I58="",J58="",K58=""),"À compléter",IF(COUNTIF($A$4:$A$103,A58)&gt;1,"Doublon",IF(AND(O58&lt;&gt;"",P58&lt;&gt;"",P58&gt;O58),"Montant &gt; TTC",IF(AND(Q58&lt;&gt;"",Q58&lt;TODAY(),G58&lt;&gt;"Réalisé",G58&lt;&gt;"Annulé",R58&gt;0),"Échéance","OK")))))</f>
        <v/>
      </c>
    </row>
    <row r="59" ht="31" customHeight="1">
      <c r="A59" s="19" t="n"/>
      <c r="B59" s="19" t="n"/>
      <c r="C59" s="19" t="n"/>
      <c r="D59" s="19" t="n"/>
      <c r="E59" s="32" t="n"/>
      <c r="F59" s="19" t="n"/>
      <c r="G59" s="19" t="n"/>
      <c r="H59" s="19" t="n"/>
      <c r="I59" s="33" t="n"/>
      <c r="J59" s="19" t="n"/>
      <c r="K59" s="34" t="n"/>
      <c r="L59" s="35" t="n"/>
      <c r="M59" s="27">
        <f>IF(A59="","",IF(OR(I59="",K59=""),"",IFERROR(I59*K59,"")))</f>
        <v/>
      </c>
      <c r="N59" s="27">
        <f>IF(M59="","",IFERROR(M59*IF(L59="",0,L59),""))</f>
        <v/>
      </c>
      <c r="O59" s="27">
        <f>IF(M59="","",IFERROR(M59+N59,""))</f>
        <v/>
      </c>
      <c r="P59" s="34" t="n"/>
      <c r="Q59" s="32" t="n"/>
      <c r="R59" s="27">
        <f>IF(O59="","",IFERROR(MAX(O59-IF(P59="",0,P59),0),""))</f>
        <v/>
      </c>
      <c r="S59" s="19" t="n"/>
      <c r="T59" s="6">
        <f>IF(A59="","",IF(OR(B59="",C59="",D59="",E59="",F59="",G59="",I59="",J59="",K59=""),"À compléter",IF(COUNTIF($A$4:$A$103,A59)&gt;1,"Doublon",IF(AND(O59&lt;&gt;"",P59&lt;&gt;"",P59&gt;O59),"Montant &gt; TTC",IF(AND(Q59&lt;&gt;"",Q59&lt;TODAY(),G59&lt;&gt;"Réalisé",G59&lt;&gt;"Annulé",R59&gt;0),"Échéance","OK")))))</f>
        <v/>
      </c>
    </row>
    <row r="60" ht="31" customHeight="1">
      <c r="A60" s="19" t="n"/>
      <c r="B60" s="19" t="n"/>
      <c r="C60" s="19" t="n"/>
      <c r="D60" s="19" t="n"/>
      <c r="E60" s="32" t="n"/>
      <c r="F60" s="19" t="n"/>
      <c r="G60" s="19" t="n"/>
      <c r="H60" s="19" t="n"/>
      <c r="I60" s="33" t="n"/>
      <c r="J60" s="19" t="n"/>
      <c r="K60" s="34" t="n"/>
      <c r="L60" s="35" t="n"/>
      <c r="M60" s="29">
        <f>IF(A60="","",IF(OR(I60="",K60=""),"",IFERROR(I60*K60,"")))</f>
        <v/>
      </c>
      <c r="N60" s="29">
        <f>IF(M60="","",IFERROR(M60*IF(L60="",0,L60),""))</f>
        <v/>
      </c>
      <c r="O60" s="29">
        <f>IF(M60="","",IFERROR(M60+N60,""))</f>
        <v/>
      </c>
      <c r="P60" s="34" t="n"/>
      <c r="Q60" s="32" t="n"/>
      <c r="R60" s="29">
        <f>IF(O60="","",IFERROR(MAX(O60-IF(P60="",0,P60),0),""))</f>
        <v/>
      </c>
      <c r="S60" s="19" t="n"/>
      <c r="T60" s="14">
        <f>IF(A60="","",IF(OR(B60="",C60="",D60="",E60="",F60="",G60="",I60="",J60="",K60=""),"À compléter",IF(COUNTIF($A$4:$A$103,A60)&gt;1,"Doublon",IF(AND(O60&lt;&gt;"",P60&lt;&gt;"",P60&gt;O60),"Montant &gt; TTC",IF(AND(Q60&lt;&gt;"",Q60&lt;TODAY(),G60&lt;&gt;"Réalisé",G60&lt;&gt;"Annulé",R60&gt;0),"Échéance","OK")))))</f>
        <v/>
      </c>
    </row>
    <row r="61" ht="31" customHeight="1">
      <c r="A61" s="19" t="n"/>
      <c r="B61" s="19" t="n"/>
      <c r="C61" s="19" t="n"/>
      <c r="D61" s="19" t="n"/>
      <c r="E61" s="32" t="n"/>
      <c r="F61" s="19" t="n"/>
      <c r="G61" s="19" t="n"/>
      <c r="H61" s="19" t="n"/>
      <c r="I61" s="33" t="n"/>
      <c r="J61" s="19" t="n"/>
      <c r="K61" s="34" t="n"/>
      <c r="L61" s="35" t="n"/>
      <c r="M61" s="27">
        <f>IF(A61="","",IF(OR(I61="",K61=""),"",IFERROR(I61*K61,"")))</f>
        <v/>
      </c>
      <c r="N61" s="27">
        <f>IF(M61="","",IFERROR(M61*IF(L61="",0,L61),""))</f>
        <v/>
      </c>
      <c r="O61" s="27">
        <f>IF(M61="","",IFERROR(M61+N61,""))</f>
        <v/>
      </c>
      <c r="P61" s="34" t="n"/>
      <c r="Q61" s="32" t="n"/>
      <c r="R61" s="27">
        <f>IF(O61="","",IFERROR(MAX(O61-IF(P61="",0,P61),0),""))</f>
        <v/>
      </c>
      <c r="S61" s="19" t="n"/>
      <c r="T61" s="6">
        <f>IF(A61="","",IF(OR(B61="",C61="",D61="",E61="",F61="",G61="",I61="",J61="",K61=""),"À compléter",IF(COUNTIF($A$4:$A$103,A61)&gt;1,"Doublon",IF(AND(O61&lt;&gt;"",P61&lt;&gt;"",P61&gt;O61),"Montant &gt; TTC",IF(AND(Q61&lt;&gt;"",Q61&lt;TODAY(),G61&lt;&gt;"Réalisé",G61&lt;&gt;"Annulé",R61&gt;0),"Échéance","OK")))))</f>
        <v/>
      </c>
    </row>
    <row r="62" ht="31" customHeight="1">
      <c r="A62" s="19" t="n"/>
      <c r="B62" s="19" t="n"/>
      <c r="C62" s="19" t="n"/>
      <c r="D62" s="19" t="n"/>
      <c r="E62" s="32" t="n"/>
      <c r="F62" s="19" t="n"/>
      <c r="G62" s="19" t="n"/>
      <c r="H62" s="19" t="n"/>
      <c r="I62" s="33" t="n"/>
      <c r="J62" s="19" t="n"/>
      <c r="K62" s="34" t="n"/>
      <c r="L62" s="35" t="n"/>
      <c r="M62" s="29">
        <f>IF(A62="","",IF(OR(I62="",K62=""),"",IFERROR(I62*K62,"")))</f>
        <v/>
      </c>
      <c r="N62" s="29">
        <f>IF(M62="","",IFERROR(M62*IF(L62="",0,L62),""))</f>
        <v/>
      </c>
      <c r="O62" s="29">
        <f>IF(M62="","",IFERROR(M62+N62,""))</f>
        <v/>
      </c>
      <c r="P62" s="34" t="n"/>
      <c r="Q62" s="32" t="n"/>
      <c r="R62" s="29">
        <f>IF(O62="","",IFERROR(MAX(O62-IF(P62="",0,P62),0),""))</f>
        <v/>
      </c>
      <c r="S62" s="19" t="n"/>
      <c r="T62" s="14">
        <f>IF(A62="","",IF(OR(B62="",C62="",D62="",E62="",F62="",G62="",I62="",J62="",K62=""),"À compléter",IF(COUNTIF($A$4:$A$103,A62)&gt;1,"Doublon",IF(AND(O62&lt;&gt;"",P62&lt;&gt;"",P62&gt;O62),"Montant &gt; TTC",IF(AND(Q62&lt;&gt;"",Q62&lt;TODAY(),G62&lt;&gt;"Réalisé",G62&lt;&gt;"Annulé",R62&gt;0),"Échéance","OK")))))</f>
        <v/>
      </c>
    </row>
    <row r="63" ht="31" customHeight="1">
      <c r="A63" s="19" t="n"/>
      <c r="B63" s="19" t="n"/>
      <c r="C63" s="19" t="n"/>
      <c r="D63" s="19" t="n"/>
      <c r="E63" s="32" t="n"/>
      <c r="F63" s="19" t="n"/>
      <c r="G63" s="19" t="n"/>
      <c r="H63" s="19" t="n"/>
      <c r="I63" s="33" t="n"/>
      <c r="J63" s="19" t="n"/>
      <c r="K63" s="34" t="n"/>
      <c r="L63" s="35" t="n"/>
      <c r="M63" s="27">
        <f>IF(A63="","",IF(OR(I63="",K63=""),"",IFERROR(I63*K63,"")))</f>
        <v/>
      </c>
      <c r="N63" s="27">
        <f>IF(M63="","",IFERROR(M63*IF(L63="",0,L63),""))</f>
        <v/>
      </c>
      <c r="O63" s="27">
        <f>IF(M63="","",IFERROR(M63+N63,""))</f>
        <v/>
      </c>
      <c r="P63" s="34" t="n"/>
      <c r="Q63" s="32" t="n"/>
      <c r="R63" s="27">
        <f>IF(O63="","",IFERROR(MAX(O63-IF(P63="",0,P63),0),""))</f>
        <v/>
      </c>
      <c r="S63" s="19" t="n"/>
      <c r="T63" s="6">
        <f>IF(A63="","",IF(OR(B63="",C63="",D63="",E63="",F63="",G63="",I63="",J63="",K63=""),"À compléter",IF(COUNTIF($A$4:$A$103,A63)&gt;1,"Doublon",IF(AND(O63&lt;&gt;"",P63&lt;&gt;"",P63&gt;O63),"Montant &gt; TTC",IF(AND(Q63&lt;&gt;"",Q63&lt;TODAY(),G63&lt;&gt;"Réalisé",G63&lt;&gt;"Annulé",R63&gt;0),"Échéance","OK")))))</f>
        <v/>
      </c>
    </row>
    <row r="64" ht="31" customHeight="1">
      <c r="A64" s="19" t="n"/>
      <c r="B64" s="19" t="n"/>
      <c r="C64" s="19" t="n"/>
      <c r="D64" s="19" t="n"/>
      <c r="E64" s="32" t="n"/>
      <c r="F64" s="19" t="n"/>
      <c r="G64" s="19" t="n"/>
      <c r="H64" s="19" t="n"/>
      <c r="I64" s="33" t="n"/>
      <c r="J64" s="19" t="n"/>
      <c r="K64" s="34" t="n"/>
      <c r="L64" s="35" t="n"/>
      <c r="M64" s="29">
        <f>IF(A64="","",IF(OR(I64="",K64=""),"",IFERROR(I64*K64,"")))</f>
        <v/>
      </c>
      <c r="N64" s="29">
        <f>IF(M64="","",IFERROR(M64*IF(L64="",0,L64),""))</f>
        <v/>
      </c>
      <c r="O64" s="29">
        <f>IF(M64="","",IFERROR(M64+N64,""))</f>
        <v/>
      </c>
      <c r="P64" s="34" t="n"/>
      <c r="Q64" s="32" t="n"/>
      <c r="R64" s="29">
        <f>IF(O64="","",IFERROR(MAX(O64-IF(P64="",0,P64),0),""))</f>
        <v/>
      </c>
      <c r="S64" s="19" t="n"/>
      <c r="T64" s="14">
        <f>IF(A64="","",IF(OR(B64="",C64="",D64="",E64="",F64="",G64="",I64="",J64="",K64=""),"À compléter",IF(COUNTIF($A$4:$A$103,A64)&gt;1,"Doublon",IF(AND(O64&lt;&gt;"",P64&lt;&gt;"",P64&gt;O64),"Montant &gt; TTC",IF(AND(Q64&lt;&gt;"",Q64&lt;TODAY(),G64&lt;&gt;"Réalisé",G64&lt;&gt;"Annulé",R64&gt;0),"Échéance","OK")))))</f>
        <v/>
      </c>
    </row>
    <row r="65" ht="31" customHeight="1">
      <c r="A65" s="19" t="n"/>
      <c r="B65" s="19" t="n"/>
      <c r="C65" s="19" t="n"/>
      <c r="D65" s="19" t="n"/>
      <c r="E65" s="32" t="n"/>
      <c r="F65" s="19" t="n"/>
      <c r="G65" s="19" t="n"/>
      <c r="H65" s="19" t="n"/>
      <c r="I65" s="33" t="n"/>
      <c r="J65" s="19" t="n"/>
      <c r="K65" s="34" t="n"/>
      <c r="L65" s="35" t="n"/>
      <c r="M65" s="27">
        <f>IF(A65="","",IF(OR(I65="",K65=""),"",IFERROR(I65*K65,"")))</f>
        <v/>
      </c>
      <c r="N65" s="27">
        <f>IF(M65="","",IFERROR(M65*IF(L65="",0,L65),""))</f>
        <v/>
      </c>
      <c r="O65" s="27">
        <f>IF(M65="","",IFERROR(M65+N65,""))</f>
        <v/>
      </c>
      <c r="P65" s="34" t="n"/>
      <c r="Q65" s="32" t="n"/>
      <c r="R65" s="27">
        <f>IF(O65="","",IFERROR(MAX(O65-IF(P65="",0,P65),0),""))</f>
        <v/>
      </c>
      <c r="S65" s="19" t="n"/>
      <c r="T65" s="6">
        <f>IF(A65="","",IF(OR(B65="",C65="",D65="",E65="",F65="",G65="",I65="",J65="",K65=""),"À compléter",IF(COUNTIF($A$4:$A$103,A65)&gt;1,"Doublon",IF(AND(O65&lt;&gt;"",P65&lt;&gt;"",P65&gt;O65),"Montant &gt; TTC",IF(AND(Q65&lt;&gt;"",Q65&lt;TODAY(),G65&lt;&gt;"Réalisé",G65&lt;&gt;"Annulé",R65&gt;0),"Échéance","OK")))))</f>
        <v/>
      </c>
    </row>
    <row r="66" ht="31" customHeight="1">
      <c r="A66" s="19" t="n"/>
      <c r="B66" s="19" t="n"/>
      <c r="C66" s="19" t="n"/>
      <c r="D66" s="19" t="n"/>
      <c r="E66" s="32" t="n"/>
      <c r="F66" s="19" t="n"/>
      <c r="G66" s="19" t="n"/>
      <c r="H66" s="19" t="n"/>
      <c r="I66" s="33" t="n"/>
      <c r="J66" s="19" t="n"/>
      <c r="K66" s="34" t="n"/>
      <c r="L66" s="35" t="n"/>
      <c r="M66" s="29">
        <f>IF(A66="","",IF(OR(I66="",K66=""),"",IFERROR(I66*K66,"")))</f>
        <v/>
      </c>
      <c r="N66" s="29">
        <f>IF(M66="","",IFERROR(M66*IF(L66="",0,L66),""))</f>
        <v/>
      </c>
      <c r="O66" s="29">
        <f>IF(M66="","",IFERROR(M66+N66,""))</f>
        <v/>
      </c>
      <c r="P66" s="34" t="n"/>
      <c r="Q66" s="32" t="n"/>
      <c r="R66" s="29">
        <f>IF(O66="","",IFERROR(MAX(O66-IF(P66="",0,P66),0),""))</f>
        <v/>
      </c>
      <c r="S66" s="19" t="n"/>
      <c r="T66" s="14">
        <f>IF(A66="","",IF(OR(B66="",C66="",D66="",E66="",F66="",G66="",I66="",J66="",K66=""),"À compléter",IF(COUNTIF($A$4:$A$103,A66)&gt;1,"Doublon",IF(AND(O66&lt;&gt;"",P66&lt;&gt;"",P66&gt;O66),"Montant &gt; TTC",IF(AND(Q66&lt;&gt;"",Q66&lt;TODAY(),G66&lt;&gt;"Réalisé",G66&lt;&gt;"Annulé",R66&gt;0),"Échéance","OK")))))</f>
        <v/>
      </c>
    </row>
    <row r="67" ht="31" customHeight="1">
      <c r="A67" s="19" t="n"/>
      <c r="B67" s="19" t="n"/>
      <c r="C67" s="19" t="n"/>
      <c r="D67" s="19" t="n"/>
      <c r="E67" s="32" t="n"/>
      <c r="F67" s="19" t="n"/>
      <c r="G67" s="19" t="n"/>
      <c r="H67" s="19" t="n"/>
      <c r="I67" s="33" t="n"/>
      <c r="J67" s="19" t="n"/>
      <c r="K67" s="34" t="n"/>
      <c r="L67" s="35" t="n"/>
      <c r="M67" s="27">
        <f>IF(A67="","",IF(OR(I67="",K67=""),"",IFERROR(I67*K67,"")))</f>
        <v/>
      </c>
      <c r="N67" s="27">
        <f>IF(M67="","",IFERROR(M67*IF(L67="",0,L67),""))</f>
        <v/>
      </c>
      <c r="O67" s="27">
        <f>IF(M67="","",IFERROR(M67+N67,""))</f>
        <v/>
      </c>
      <c r="P67" s="34" t="n"/>
      <c r="Q67" s="32" t="n"/>
      <c r="R67" s="27">
        <f>IF(O67="","",IFERROR(MAX(O67-IF(P67="",0,P67),0),""))</f>
        <v/>
      </c>
      <c r="S67" s="19" t="n"/>
      <c r="T67" s="6">
        <f>IF(A67="","",IF(OR(B67="",C67="",D67="",E67="",F67="",G67="",I67="",J67="",K67=""),"À compléter",IF(COUNTIF($A$4:$A$103,A67)&gt;1,"Doublon",IF(AND(O67&lt;&gt;"",P67&lt;&gt;"",P67&gt;O67),"Montant &gt; TTC",IF(AND(Q67&lt;&gt;"",Q67&lt;TODAY(),G67&lt;&gt;"Réalisé",G67&lt;&gt;"Annulé",R67&gt;0),"Échéance","OK")))))</f>
        <v/>
      </c>
    </row>
    <row r="68" ht="31" customHeight="1">
      <c r="A68" s="19" t="n"/>
      <c r="B68" s="19" t="n"/>
      <c r="C68" s="19" t="n"/>
      <c r="D68" s="19" t="n"/>
      <c r="E68" s="32" t="n"/>
      <c r="F68" s="19" t="n"/>
      <c r="G68" s="19" t="n"/>
      <c r="H68" s="19" t="n"/>
      <c r="I68" s="33" t="n"/>
      <c r="J68" s="19" t="n"/>
      <c r="K68" s="34" t="n"/>
      <c r="L68" s="35" t="n"/>
      <c r="M68" s="29">
        <f>IF(A68="","",IF(OR(I68="",K68=""),"",IFERROR(I68*K68,"")))</f>
        <v/>
      </c>
      <c r="N68" s="29">
        <f>IF(M68="","",IFERROR(M68*IF(L68="",0,L68),""))</f>
        <v/>
      </c>
      <c r="O68" s="29">
        <f>IF(M68="","",IFERROR(M68+N68,""))</f>
        <v/>
      </c>
      <c r="P68" s="34" t="n"/>
      <c r="Q68" s="32" t="n"/>
      <c r="R68" s="29">
        <f>IF(O68="","",IFERROR(MAX(O68-IF(P68="",0,P68),0),""))</f>
        <v/>
      </c>
      <c r="S68" s="19" t="n"/>
      <c r="T68" s="14">
        <f>IF(A68="","",IF(OR(B68="",C68="",D68="",E68="",F68="",G68="",I68="",J68="",K68=""),"À compléter",IF(COUNTIF($A$4:$A$103,A68)&gt;1,"Doublon",IF(AND(O68&lt;&gt;"",P68&lt;&gt;"",P68&gt;O68),"Montant &gt; TTC",IF(AND(Q68&lt;&gt;"",Q68&lt;TODAY(),G68&lt;&gt;"Réalisé",G68&lt;&gt;"Annulé",R68&gt;0),"Échéance","OK")))))</f>
        <v/>
      </c>
    </row>
    <row r="69" ht="31" customHeight="1">
      <c r="A69" s="19" t="n"/>
      <c r="B69" s="19" t="n"/>
      <c r="C69" s="19" t="n"/>
      <c r="D69" s="19" t="n"/>
      <c r="E69" s="32" t="n"/>
      <c r="F69" s="19" t="n"/>
      <c r="G69" s="19" t="n"/>
      <c r="H69" s="19" t="n"/>
      <c r="I69" s="33" t="n"/>
      <c r="J69" s="19" t="n"/>
      <c r="K69" s="34" t="n"/>
      <c r="L69" s="35" t="n"/>
      <c r="M69" s="27">
        <f>IF(A69="","",IF(OR(I69="",K69=""),"",IFERROR(I69*K69,"")))</f>
        <v/>
      </c>
      <c r="N69" s="27">
        <f>IF(M69="","",IFERROR(M69*IF(L69="",0,L69),""))</f>
        <v/>
      </c>
      <c r="O69" s="27">
        <f>IF(M69="","",IFERROR(M69+N69,""))</f>
        <v/>
      </c>
      <c r="P69" s="34" t="n"/>
      <c r="Q69" s="32" t="n"/>
      <c r="R69" s="27">
        <f>IF(O69="","",IFERROR(MAX(O69-IF(P69="",0,P69),0),""))</f>
        <v/>
      </c>
      <c r="S69" s="19" t="n"/>
      <c r="T69" s="6">
        <f>IF(A69="","",IF(OR(B69="",C69="",D69="",E69="",F69="",G69="",I69="",J69="",K69=""),"À compléter",IF(COUNTIF($A$4:$A$103,A69)&gt;1,"Doublon",IF(AND(O69&lt;&gt;"",P69&lt;&gt;"",P69&gt;O69),"Montant &gt; TTC",IF(AND(Q69&lt;&gt;"",Q69&lt;TODAY(),G69&lt;&gt;"Réalisé",G69&lt;&gt;"Annulé",R69&gt;0),"Échéance","OK")))))</f>
        <v/>
      </c>
    </row>
    <row r="70" ht="31" customHeight="1">
      <c r="A70" s="19" t="n"/>
      <c r="B70" s="19" t="n"/>
      <c r="C70" s="19" t="n"/>
      <c r="D70" s="19" t="n"/>
      <c r="E70" s="32" t="n"/>
      <c r="F70" s="19" t="n"/>
      <c r="G70" s="19" t="n"/>
      <c r="H70" s="19" t="n"/>
      <c r="I70" s="33" t="n"/>
      <c r="J70" s="19" t="n"/>
      <c r="K70" s="34" t="n"/>
      <c r="L70" s="35" t="n"/>
      <c r="M70" s="29">
        <f>IF(A70="","",IF(OR(I70="",K70=""),"",IFERROR(I70*K70,"")))</f>
        <v/>
      </c>
      <c r="N70" s="29">
        <f>IF(M70="","",IFERROR(M70*IF(L70="",0,L70),""))</f>
        <v/>
      </c>
      <c r="O70" s="29">
        <f>IF(M70="","",IFERROR(M70+N70,""))</f>
        <v/>
      </c>
      <c r="P70" s="34" t="n"/>
      <c r="Q70" s="32" t="n"/>
      <c r="R70" s="29">
        <f>IF(O70="","",IFERROR(MAX(O70-IF(P70="",0,P70),0),""))</f>
        <v/>
      </c>
      <c r="S70" s="19" t="n"/>
      <c r="T70" s="14">
        <f>IF(A70="","",IF(OR(B70="",C70="",D70="",E70="",F70="",G70="",I70="",J70="",K70=""),"À compléter",IF(COUNTIF($A$4:$A$103,A70)&gt;1,"Doublon",IF(AND(O70&lt;&gt;"",P70&lt;&gt;"",P70&gt;O70),"Montant &gt; TTC",IF(AND(Q70&lt;&gt;"",Q70&lt;TODAY(),G70&lt;&gt;"Réalisé",G70&lt;&gt;"Annulé",R70&gt;0),"Échéance","OK")))))</f>
        <v/>
      </c>
    </row>
    <row r="71" ht="31" customHeight="1">
      <c r="A71" s="19" t="n"/>
      <c r="B71" s="19" t="n"/>
      <c r="C71" s="19" t="n"/>
      <c r="D71" s="19" t="n"/>
      <c r="E71" s="32" t="n"/>
      <c r="F71" s="19" t="n"/>
      <c r="G71" s="19" t="n"/>
      <c r="H71" s="19" t="n"/>
      <c r="I71" s="33" t="n"/>
      <c r="J71" s="19" t="n"/>
      <c r="K71" s="34" t="n"/>
      <c r="L71" s="35" t="n"/>
      <c r="M71" s="27">
        <f>IF(A71="","",IF(OR(I71="",K71=""),"",IFERROR(I71*K71,"")))</f>
        <v/>
      </c>
      <c r="N71" s="27">
        <f>IF(M71="","",IFERROR(M71*IF(L71="",0,L71),""))</f>
        <v/>
      </c>
      <c r="O71" s="27">
        <f>IF(M71="","",IFERROR(M71+N71,""))</f>
        <v/>
      </c>
      <c r="P71" s="34" t="n"/>
      <c r="Q71" s="32" t="n"/>
      <c r="R71" s="27">
        <f>IF(O71="","",IFERROR(MAX(O71-IF(P71="",0,P71),0),""))</f>
        <v/>
      </c>
      <c r="S71" s="19" t="n"/>
      <c r="T71" s="6">
        <f>IF(A71="","",IF(OR(B71="",C71="",D71="",E71="",F71="",G71="",I71="",J71="",K71=""),"À compléter",IF(COUNTIF($A$4:$A$103,A71)&gt;1,"Doublon",IF(AND(O71&lt;&gt;"",P71&lt;&gt;"",P71&gt;O71),"Montant &gt; TTC",IF(AND(Q71&lt;&gt;"",Q71&lt;TODAY(),G71&lt;&gt;"Réalisé",G71&lt;&gt;"Annulé",R71&gt;0),"Échéance","OK")))))</f>
        <v/>
      </c>
    </row>
    <row r="72" ht="31" customHeight="1">
      <c r="A72" s="19" t="n"/>
      <c r="B72" s="19" t="n"/>
      <c r="C72" s="19" t="n"/>
      <c r="D72" s="19" t="n"/>
      <c r="E72" s="32" t="n"/>
      <c r="F72" s="19" t="n"/>
      <c r="G72" s="19" t="n"/>
      <c r="H72" s="19" t="n"/>
      <c r="I72" s="33" t="n"/>
      <c r="J72" s="19" t="n"/>
      <c r="K72" s="34" t="n"/>
      <c r="L72" s="35" t="n"/>
      <c r="M72" s="29">
        <f>IF(A72="","",IF(OR(I72="",K72=""),"",IFERROR(I72*K72,"")))</f>
        <v/>
      </c>
      <c r="N72" s="29">
        <f>IF(M72="","",IFERROR(M72*IF(L72="",0,L72),""))</f>
        <v/>
      </c>
      <c r="O72" s="29">
        <f>IF(M72="","",IFERROR(M72+N72,""))</f>
        <v/>
      </c>
      <c r="P72" s="34" t="n"/>
      <c r="Q72" s="32" t="n"/>
      <c r="R72" s="29">
        <f>IF(O72="","",IFERROR(MAX(O72-IF(P72="",0,P72),0),""))</f>
        <v/>
      </c>
      <c r="S72" s="19" t="n"/>
      <c r="T72" s="14">
        <f>IF(A72="","",IF(OR(B72="",C72="",D72="",E72="",F72="",G72="",I72="",J72="",K72=""),"À compléter",IF(COUNTIF($A$4:$A$103,A72)&gt;1,"Doublon",IF(AND(O72&lt;&gt;"",P72&lt;&gt;"",P72&gt;O72),"Montant &gt; TTC",IF(AND(Q72&lt;&gt;"",Q72&lt;TODAY(),G72&lt;&gt;"Réalisé",G72&lt;&gt;"Annulé",R72&gt;0),"Échéance","OK")))))</f>
        <v/>
      </c>
    </row>
    <row r="73" ht="31" customHeight="1">
      <c r="A73" s="19" t="n"/>
      <c r="B73" s="19" t="n"/>
      <c r="C73" s="19" t="n"/>
      <c r="D73" s="19" t="n"/>
      <c r="E73" s="32" t="n"/>
      <c r="F73" s="19" t="n"/>
      <c r="G73" s="19" t="n"/>
      <c r="H73" s="19" t="n"/>
      <c r="I73" s="33" t="n"/>
      <c r="J73" s="19" t="n"/>
      <c r="K73" s="34" t="n"/>
      <c r="L73" s="35" t="n"/>
      <c r="M73" s="27">
        <f>IF(A73="","",IF(OR(I73="",K73=""),"",IFERROR(I73*K73,"")))</f>
        <v/>
      </c>
      <c r="N73" s="27">
        <f>IF(M73="","",IFERROR(M73*IF(L73="",0,L73),""))</f>
        <v/>
      </c>
      <c r="O73" s="27">
        <f>IF(M73="","",IFERROR(M73+N73,""))</f>
        <v/>
      </c>
      <c r="P73" s="34" t="n"/>
      <c r="Q73" s="32" t="n"/>
      <c r="R73" s="27">
        <f>IF(O73="","",IFERROR(MAX(O73-IF(P73="",0,P73),0),""))</f>
        <v/>
      </c>
      <c r="S73" s="19" t="n"/>
      <c r="T73" s="6">
        <f>IF(A73="","",IF(OR(B73="",C73="",D73="",E73="",F73="",G73="",I73="",J73="",K73=""),"À compléter",IF(COUNTIF($A$4:$A$103,A73)&gt;1,"Doublon",IF(AND(O73&lt;&gt;"",P73&lt;&gt;"",P73&gt;O73),"Montant &gt; TTC",IF(AND(Q73&lt;&gt;"",Q73&lt;TODAY(),G73&lt;&gt;"Réalisé",G73&lt;&gt;"Annulé",R73&gt;0),"Échéance","OK")))))</f>
        <v/>
      </c>
    </row>
    <row r="74" ht="31" customHeight="1">
      <c r="A74" s="19" t="n"/>
      <c r="B74" s="19" t="n"/>
      <c r="C74" s="19" t="n"/>
      <c r="D74" s="19" t="n"/>
      <c r="E74" s="32" t="n"/>
      <c r="F74" s="19" t="n"/>
      <c r="G74" s="19" t="n"/>
      <c r="H74" s="19" t="n"/>
      <c r="I74" s="33" t="n"/>
      <c r="J74" s="19" t="n"/>
      <c r="K74" s="34" t="n"/>
      <c r="L74" s="35" t="n"/>
      <c r="M74" s="29">
        <f>IF(A74="","",IF(OR(I74="",K74=""),"",IFERROR(I74*K74,"")))</f>
        <v/>
      </c>
      <c r="N74" s="29">
        <f>IF(M74="","",IFERROR(M74*IF(L74="",0,L74),""))</f>
        <v/>
      </c>
      <c r="O74" s="29">
        <f>IF(M74="","",IFERROR(M74+N74,""))</f>
        <v/>
      </c>
      <c r="P74" s="34" t="n"/>
      <c r="Q74" s="32" t="n"/>
      <c r="R74" s="29">
        <f>IF(O74="","",IFERROR(MAX(O74-IF(P74="",0,P74),0),""))</f>
        <v/>
      </c>
      <c r="S74" s="19" t="n"/>
      <c r="T74" s="14">
        <f>IF(A74="","",IF(OR(B74="",C74="",D74="",E74="",F74="",G74="",I74="",J74="",K74=""),"À compléter",IF(COUNTIF($A$4:$A$103,A74)&gt;1,"Doublon",IF(AND(O74&lt;&gt;"",P74&lt;&gt;"",P74&gt;O74),"Montant &gt; TTC",IF(AND(Q74&lt;&gt;"",Q74&lt;TODAY(),G74&lt;&gt;"Réalisé",G74&lt;&gt;"Annulé",R74&gt;0),"Échéance","OK")))))</f>
        <v/>
      </c>
    </row>
    <row r="75" ht="31" customHeight="1">
      <c r="A75" s="19" t="n"/>
      <c r="B75" s="19" t="n"/>
      <c r="C75" s="19" t="n"/>
      <c r="D75" s="19" t="n"/>
      <c r="E75" s="32" t="n"/>
      <c r="F75" s="19" t="n"/>
      <c r="G75" s="19" t="n"/>
      <c r="H75" s="19" t="n"/>
      <c r="I75" s="33" t="n"/>
      <c r="J75" s="19" t="n"/>
      <c r="K75" s="34" t="n"/>
      <c r="L75" s="35" t="n"/>
      <c r="M75" s="27">
        <f>IF(A75="","",IF(OR(I75="",K75=""),"",IFERROR(I75*K75,"")))</f>
        <v/>
      </c>
      <c r="N75" s="27">
        <f>IF(M75="","",IFERROR(M75*IF(L75="",0,L75),""))</f>
        <v/>
      </c>
      <c r="O75" s="27">
        <f>IF(M75="","",IFERROR(M75+N75,""))</f>
        <v/>
      </c>
      <c r="P75" s="34" t="n"/>
      <c r="Q75" s="32" t="n"/>
      <c r="R75" s="27">
        <f>IF(O75="","",IFERROR(MAX(O75-IF(P75="",0,P75),0),""))</f>
        <v/>
      </c>
      <c r="S75" s="19" t="n"/>
      <c r="T75" s="6">
        <f>IF(A75="","",IF(OR(B75="",C75="",D75="",E75="",F75="",G75="",I75="",J75="",K75=""),"À compléter",IF(COUNTIF($A$4:$A$103,A75)&gt;1,"Doublon",IF(AND(O75&lt;&gt;"",P75&lt;&gt;"",P75&gt;O75),"Montant &gt; TTC",IF(AND(Q75&lt;&gt;"",Q75&lt;TODAY(),G75&lt;&gt;"Réalisé",G75&lt;&gt;"Annulé",R75&gt;0),"Échéance","OK")))))</f>
        <v/>
      </c>
    </row>
    <row r="76" ht="31" customHeight="1">
      <c r="A76" s="19" t="n"/>
      <c r="B76" s="19" t="n"/>
      <c r="C76" s="19" t="n"/>
      <c r="D76" s="19" t="n"/>
      <c r="E76" s="32" t="n"/>
      <c r="F76" s="19" t="n"/>
      <c r="G76" s="19" t="n"/>
      <c r="H76" s="19" t="n"/>
      <c r="I76" s="33" t="n"/>
      <c r="J76" s="19" t="n"/>
      <c r="K76" s="34" t="n"/>
      <c r="L76" s="35" t="n"/>
      <c r="M76" s="29">
        <f>IF(A76="","",IF(OR(I76="",K76=""),"",IFERROR(I76*K76,"")))</f>
        <v/>
      </c>
      <c r="N76" s="29">
        <f>IF(M76="","",IFERROR(M76*IF(L76="",0,L76),""))</f>
        <v/>
      </c>
      <c r="O76" s="29">
        <f>IF(M76="","",IFERROR(M76+N76,""))</f>
        <v/>
      </c>
      <c r="P76" s="34" t="n"/>
      <c r="Q76" s="32" t="n"/>
      <c r="R76" s="29">
        <f>IF(O76="","",IFERROR(MAX(O76-IF(P76="",0,P76),0),""))</f>
        <v/>
      </c>
      <c r="S76" s="19" t="n"/>
      <c r="T76" s="14">
        <f>IF(A76="","",IF(OR(B76="",C76="",D76="",E76="",F76="",G76="",I76="",J76="",K76=""),"À compléter",IF(COUNTIF($A$4:$A$103,A76)&gt;1,"Doublon",IF(AND(O76&lt;&gt;"",P76&lt;&gt;"",P76&gt;O76),"Montant &gt; TTC",IF(AND(Q76&lt;&gt;"",Q76&lt;TODAY(),G76&lt;&gt;"Réalisé",G76&lt;&gt;"Annulé",R76&gt;0),"Échéance","OK")))))</f>
        <v/>
      </c>
    </row>
    <row r="77" ht="31" customHeight="1">
      <c r="A77" s="19" t="n"/>
      <c r="B77" s="19" t="n"/>
      <c r="C77" s="19" t="n"/>
      <c r="D77" s="19" t="n"/>
      <c r="E77" s="32" t="n"/>
      <c r="F77" s="19" t="n"/>
      <c r="G77" s="19" t="n"/>
      <c r="H77" s="19" t="n"/>
      <c r="I77" s="33" t="n"/>
      <c r="J77" s="19" t="n"/>
      <c r="K77" s="34" t="n"/>
      <c r="L77" s="35" t="n"/>
      <c r="M77" s="27">
        <f>IF(A77="","",IF(OR(I77="",K77=""),"",IFERROR(I77*K77,"")))</f>
        <v/>
      </c>
      <c r="N77" s="27">
        <f>IF(M77="","",IFERROR(M77*IF(L77="",0,L77),""))</f>
        <v/>
      </c>
      <c r="O77" s="27">
        <f>IF(M77="","",IFERROR(M77+N77,""))</f>
        <v/>
      </c>
      <c r="P77" s="34" t="n"/>
      <c r="Q77" s="32" t="n"/>
      <c r="R77" s="27">
        <f>IF(O77="","",IFERROR(MAX(O77-IF(P77="",0,P77),0),""))</f>
        <v/>
      </c>
      <c r="S77" s="19" t="n"/>
      <c r="T77" s="6">
        <f>IF(A77="","",IF(OR(B77="",C77="",D77="",E77="",F77="",G77="",I77="",J77="",K77=""),"À compléter",IF(COUNTIF($A$4:$A$103,A77)&gt;1,"Doublon",IF(AND(O77&lt;&gt;"",P77&lt;&gt;"",P77&gt;O77),"Montant &gt; TTC",IF(AND(Q77&lt;&gt;"",Q77&lt;TODAY(),G77&lt;&gt;"Réalisé",G77&lt;&gt;"Annulé",R77&gt;0),"Échéance","OK")))))</f>
        <v/>
      </c>
    </row>
    <row r="78" ht="31" customHeight="1">
      <c r="A78" s="19" t="n"/>
      <c r="B78" s="19" t="n"/>
      <c r="C78" s="19" t="n"/>
      <c r="D78" s="19" t="n"/>
      <c r="E78" s="32" t="n"/>
      <c r="F78" s="19" t="n"/>
      <c r="G78" s="19" t="n"/>
      <c r="H78" s="19" t="n"/>
      <c r="I78" s="33" t="n"/>
      <c r="J78" s="19" t="n"/>
      <c r="K78" s="34" t="n"/>
      <c r="L78" s="35" t="n"/>
      <c r="M78" s="29">
        <f>IF(A78="","",IF(OR(I78="",K78=""),"",IFERROR(I78*K78,"")))</f>
        <v/>
      </c>
      <c r="N78" s="29">
        <f>IF(M78="","",IFERROR(M78*IF(L78="",0,L78),""))</f>
        <v/>
      </c>
      <c r="O78" s="29">
        <f>IF(M78="","",IFERROR(M78+N78,""))</f>
        <v/>
      </c>
      <c r="P78" s="34" t="n"/>
      <c r="Q78" s="32" t="n"/>
      <c r="R78" s="29">
        <f>IF(O78="","",IFERROR(MAX(O78-IF(P78="",0,P78),0),""))</f>
        <v/>
      </c>
      <c r="S78" s="19" t="n"/>
      <c r="T78" s="14">
        <f>IF(A78="","",IF(OR(B78="",C78="",D78="",E78="",F78="",G78="",I78="",J78="",K78=""),"À compléter",IF(COUNTIF($A$4:$A$103,A78)&gt;1,"Doublon",IF(AND(O78&lt;&gt;"",P78&lt;&gt;"",P78&gt;O78),"Montant &gt; TTC",IF(AND(Q78&lt;&gt;"",Q78&lt;TODAY(),G78&lt;&gt;"Réalisé",G78&lt;&gt;"Annulé",R78&gt;0),"Échéance","OK")))))</f>
        <v/>
      </c>
    </row>
    <row r="79" ht="31" customHeight="1">
      <c r="A79" s="19" t="n"/>
      <c r="B79" s="19" t="n"/>
      <c r="C79" s="19" t="n"/>
      <c r="D79" s="19" t="n"/>
      <c r="E79" s="32" t="n"/>
      <c r="F79" s="19" t="n"/>
      <c r="G79" s="19" t="n"/>
      <c r="H79" s="19" t="n"/>
      <c r="I79" s="33" t="n"/>
      <c r="J79" s="19" t="n"/>
      <c r="K79" s="34" t="n"/>
      <c r="L79" s="35" t="n"/>
      <c r="M79" s="27">
        <f>IF(A79="","",IF(OR(I79="",K79=""),"",IFERROR(I79*K79,"")))</f>
        <v/>
      </c>
      <c r="N79" s="27">
        <f>IF(M79="","",IFERROR(M79*IF(L79="",0,L79),""))</f>
        <v/>
      </c>
      <c r="O79" s="27">
        <f>IF(M79="","",IFERROR(M79+N79,""))</f>
        <v/>
      </c>
      <c r="P79" s="34" t="n"/>
      <c r="Q79" s="32" t="n"/>
      <c r="R79" s="27">
        <f>IF(O79="","",IFERROR(MAX(O79-IF(P79="",0,P79),0),""))</f>
        <v/>
      </c>
      <c r="S79" s="19" t="n"/>
      <c r="T79" s="6">
        <f>IF(A79="","",IF(OR(B79="",C79="",D79="",E79="",F79="",G79="",I79="",J79="",K79=""),"À compléter",IF(COUNTIF($A$4:$A$103,A79)&gt;1,"Doublon",IF(AND(O79&lt;&gt;"",P79&lt;&gt;"",P79&gt;O79),"Montant &gt; TTC",IF(AND(Q79&lt;&gt;"",Q79&lt;TODAY(),G79&lt;&gt;"Réalisé",G79&lt;&gt;"Annulé",R79&gt;0),"Échéance","OK")))))</f>
        <v/>
      </c>
    </row>
    <row r="80" ht="31" customHeight="1">
      <c r="A80" s="19" t="n"/>
      <c r="B80" s="19" t="n"/>
      <c r="C80" s="19" t="n"/>
      <c r="D80" s="19" t="n"/>
      <c r="E80" s="32" t="n"/>
      <c r="F80" s="19" t="n"/>
      <c r="G80" s="19" t="n"/>
      <c r="H80" s="19" t="n"/>
      <c r="I80" s="33" t="n"/>
      <c r="J80" s="19" t="n"/>
      <c r="K80" s="34" t="n"/>
      <c r="L80" s="35" t="n"/>
      <c r="M80" s="29">
        <f>IF(A80="","",IF(OR(I80="",K80=""),"",IFERROR(I80*K80,"")))</f>
        <v/>
      </c>
      <c r="N80" s="29">
        <f>IF(M80="","",IFERROR(M80*IF(L80="",0,L80),""))</f>
        <v/>
      </c>
      <c r="O80" s="29">
        <f>IF(M80="","",IFERROR(M80+N80,""))</f>
        <v/>
      </c>
      <c r="P80" s="34" t="n"/>
      <c r="Q80" s="32" t="n"/>
      <c r="R80" s="29">
        <f>IF(O80="","",IFERROR(MAX(O80-IF(P80="",0,P80),0),""))</f>
        <v/>
      </c>
      <c r="S80" s="19" t="n"/>
      <c r="T80" s="14">
        <f>IF(A80="","",IF(OR(B80="",C80="",D80="",E80="",F80="",G80="",I80="",J80="",K80=""),"À compléter",IF(COUNTIF($A$4:$A$103,A80)&gt;1,"Doublon",IF(AND(O80&lt;&gt;"",P80&lt;&gt;"",P80&gt;O80),"Montant &gt; TTC",IF(AND(Q80&lt;&gt;"",Q80&lt;TODAY(),G80&lt;&gt;"Réalisé",G80&lt;&gt;"Annulé",R80&gt;0),"Échéance","OK")))))</f>
        <v/>
      </c>
    </row>
    <row r="81" ht="31" customHeight="1">
      <c r="A81" s="19" t="n"/>
      <c r="B81" s="19" t="n"/>
      <c r="C81" s="19" t="n"/>
      <c r="D81" s="19" t="n"/>
      <c r="E81" s="32" t="n"/>
      <c r="F81" s="19" t="n"/>
      <c r="G81" s="19" t="n"/>
      <c r="H81" s="19" t="n"/>
      <c r="I81" s="33" t="n"/>
      <c r="J81" s="19" t="n"/>
      <c r="K81" s="34" t="n"/>
      <c r="L81" s="35" t="n"/>
      <c r="M81" s="27">
        <f>IF(A81="","",IF(OR(I81="",K81=""),"",IFERROR(I81*K81,"")))</f>
        <v/>
      </c>
      <c r="N81" s="27">
        <f>IF(M81="","",IFERROR(M81*IF(L81="",0,L81),""))</f>
        <v/>
      </c>
      <c r="O81" s="27">
        <f>IF(M81="","",IFERROR(M81+N81,""))</f>
        <v/>
      </c>
      <c r="P81" s="34" t="n"/>
      <c r="Q81" s="32" t="n"/>
      <c r="R81" s="27">
        <f>IF(O81="","",IFERROR(MAX(O81-IF(P81="",0,P81),0),""))</f>
        <v/>
      </c>
      <c r="S81" s="19" t="n"/>
      <c r="T81" s="6">
        <f>IF(A81="","",IF(OR(B81="",C81="",D81="",E81="",F81="",G81="",I81="",J81="",K81=""),"À compléter",IF(COUNTIF($A$4:$A$103,A81)&gt;1,"Doublon",IF(AND(O81&lt;&gt;"",P81&lt;&gt;"",P81&gt;O81),"Montant &gt; TTC",IF(AND(Q81&lt;&gt;"",Q81&lt;TODAY(),G81&lt;&gt;"Réalisé",G81&lt;&gt;"Annulé",R81&gt;0),"Échéance","OK")))))</f>
        <v/>
      </c>
    </row>
    <row r="82" ht="31" customHeight="1">
      <c r="A82" s="19" t="n"/>
      <c r="B82" s="19" t="n"/>
      <c r="C82" s="19" t="n"/>
      <c r="D82" s="19" t="n"/>
      <c r="E82" s="32" t="n"/>
      <c r="F82" s="19" t="n"/>
      <c r="G82" s="19" t="n"/>
      <c r="H82" s="19" t="n"/>
      <c r="I82" s="33" t="n"/>
      <c r="J82" s="19" t="n"/>
      <c r="K82" s="34" t="n"/>
      <c r="L82" s="35" t="n"/>
      <c r="M82" s="29">
        <f>IF(A82="","",IF(OR(I82="",K82=""),"",IFERROR(I82*K82,"")))</f>
        <v/>
      </c>
      <c r="N82" s="29">
        <f>IF(M82="","",IFERROR(M82*IF(L82="",0,L82),""))</f>
        <v/>
      </c>
      <c r="O82" s="29">
        <f>IF(M82="","",IFERROR(M82+N82,""))</f>
        <v/>
      </c>
      <c r="P82" s="34" t="n"/>
      <c r="Q82" s="32" t="n"/>
      <c r="R82" s="29">
        <f>IF(O82="","",IFERROR(MAX(O82-IF(P82="",0,P82),0),""))</f>
        <v/>
      </c>
      <c r="S82" s="19" t="n"/>
      <c r="T82" s="14">
        <f>IF(A82="","",IF(OR(B82="",C82="",D82="",E82="",F82="",G82="",I82="",J82="",K82=""),"À compléter",IF(COUNTIF($A$4:$A$103,A82)&gt;1,"Doublon",IF(AND(O82&lt;&gt;"",P82&lt;&gt;"",P82&gt;O82),"Montant &gt; TTC",IF(AND(Q82&lt;&gt;"",Q82&lt;TODAY(),G82&lt;&gt;"Réalisé",G82&lt;&gt;"Annulé",R82&gt;0),"Échéance","OK")))))</f>
        <v/>
      </c>
    </row>
    <row r="83" ht="31" customHeight="1">
      <c r="A83" s="19" t="n"/>
      <c r="B83" s="19" t="n"/>
      <c r="C83" s="19" t="n"/>
      <c r="D83" s="19" t="n"/>
      <c r="E83" s="32" t="n"/>
      <c r="F83" s="19" t="n"/>
      <c r="G83" s="19" t="n"/>
      <c r="H83" s="19" t="n"/>
      <c r="I83" s="33" t="n"/>
      <c r="J83" s="19" t="n"/>
      <c r="K83" s="34" t="n"/>
      <c r="L83" s="35" t="n"/>
      <c r="M83" s="27">
        <f>IF(A83="","",IF(OR(I83="",K83=""),"",IFERROR(I83*K83,"")))</f>
        <v/>
      </c>
      <c r="N83" s="27">
        <f>IF(M83="","",IFERROR(M83*IF(L83="",0,L83),""))</f>
        <v/>
      </c>
      <c r="O83" s="27">
        <f>IF(M83="","",IFERROR(M83+N83,""))</f>
        <v/>
      </c>
      <c r="P83" s="34" t="n"/>
      <c r="Q83" s="32" t="n"/>
      <c r="R83" s="27">
        <f>IF(O83="","",IFERROR(MAX(O83-IF(P83="",0,P83),0),""))</f>
        <v/>
      </c>
      <c r="S83" s="19" t="n"/>
      <c r="T83" s="6">
        <f>IF(A83="","",IF(OR(B83="",C83="",D83="",E83="",F83="",G83="",I83="",J83="",K83=""),"À compléter",IF(COUNTIF($A$4:$A$103,A83)&gt;1,"Doublon",IF(AND(O83&lt;&gt;"",P83&lt;&gt;"",P83&gt;O83),"Montant &gt; TTC",IF(AND(Q83&lt;&gt;"",Q83&lt;TODAY(),G83&lt;&gt;"Réalisé",G83&lt;&gt;"Annulé",R83&gt;0),"Échéance","OK")))))</f>
        <v/>
      </c>
    </row>
    <row r="84" ht="31" customHeight="1">
      <c r="A84" s="19" t="n"/>
      <c r="B84" s="19" t="n"/>
      <c r="C84" s="19" t="n"/>
      <c r="D84" s="19" t="n"/>
      <c r="E84" s="32" t="n"/>
      <c r="F84" s="19" t="n"/>
      <c r="G84" s="19" t="n"/>
      <c r="H84" s="19" t="n"/>
      <c r="I84" s="33" t="n"/>
      <c r="J84" s="19" t="n"/>
      <c r="K84" s="34" t="n"/>
      <c r="L84" s="35" t="n"/>
      <c r="M84" s="29">
        <f>IF(A84="","",IF(OR(I84="",K84=""),"",IFERROR(I84*K84,"")))</f>
        <v/>
      </c>
      <c r="N84" s="29">
        <f>IF(M84="","",IFERROR(M84*IF(L84="",0,L84),""))</f>
        <v/>
      </c>
      <c r="O84" s="29">
        <f>IF(M84="","",IFERROR(M84+N84,""))</f>
        <v/>
      </c>
      <c r="P84" s="34" t="n"/>
      <c r="Q84" s="32" t="n"/>
      <c r="R84" s="29">
        <f>IF(O84="","",IFERROR(MAX(O84-IF(P84="",0,P84),0),""))</f>
        <v/>
      </c>
      <c r="S84" s="19" t="n"/>
      <c r="T84" s="14">
        <f>IF(A84="","",IF(OR(B84="",C84="",D84="",E84="",F84="",G84="",I84="",J84="",K84=""),"À compléter",IF(COUNTIF($A$4:$A$103,A84)&gt;1,"Doublon",IF(AND(O84&lt;&gt;"",P84&lt;&gt;"",P84&gt;O84),"Montant &gt; TTC",IF(AND(Q84&lt;&gt;"",Q84&lt;TODAY(),G84&lt;&gt;"Réalisé",G84&lt;&gt;"Annulé",R84&gt;0),"Échéance","OK")))))</f>
        <v/>
      </c>
    </row>
    <row r="85" ht="31" customHeight="1">
      <c r="A85" s="19" t="n"/>
      <c r="B85" s="19" t="n"/>
      <c r="C85" s="19" t="n"/>
      <c r="D85" s="19" t="n"/>
      <c r="E85" s="32" t="n"/>
      <c r="F85" s="19" t="n"/>
      <c r="G85" s="19" t="n"/>
      <c r="H85" s="19" t="n"/>
      <c r="I85" s="33" t="n"/>
      <c r="J85" s="19" t="n"/>
      <c r="K85" s="34" t="n"/>
      <c r="L85" s="35" t="n"/>
      <c r="M85" s="27">
        <f>IF(A85="","",IF(OR(I85="",K85=""),"",IFERROR(I85*K85,"")))</f>
        <v/>
      </c>
      <c r="N85" s="27">
        <f>IF(M85="","",IFERROR(M85*IF(L85="",0,L85),""))</f>
        <v/>
      </c>
      <c r="O85" s="27">
        <f>IF(M85="","",IFERROR(M85+N85,""))</f>
        <v/>
      </c>
      <c r="P85" s="34" t="n"/>
      <c r="Q85" s="32" t="n"/>
      <c r="R85" s="27">
        <f>IF(O85="","",IFERROR(MAX(O85-IF(P85="",0,P85),0),""))</f>
        <v/>
      </c>
      <c r="S85" s="19" t="n"/>
      <c r="T85" s="6">
        <f>IF(A85="","",IF(OR(B85="",C85="",D85="",E85="",F85="",G85="",I85="",J85="",K85=""),"À compléter",IF(COUNTIF($A$4:$A$103,A85)&gt;1,"Doublon",IF(AND(O85&lt;&gt;"",P85&lt;&gt;"",P85&gt;O85),"Montant &gt; TTC",IF(AND(Q85&lt;&gt;"",Q85&lt;TODAY(),G85&lt;&gt;"Réalisé",G85&lt;&gt;"Annulé",R85&gt;0),"Échéance","OK")))))</f>
        <v/>
      </c>
    </row>
    <row r="86" ht="31" customHeight="1">
      <c r="A86" s="19" t="n"/>
      <c r="B86" s="19" t="n"/>
      <c r="C86" s="19" t="n"/>
      <c r="D86" s="19" t="n"/>
      <c r="E86" s="32" t="n"/>
      <c r="F86" s="19" t="n"/>
      <c r="G86" s="19" t="n"/>
      <c r="H86" s="19" t="n"/>
      <c r="I86" s="33" t="n"/>
      <c r="J86" s="19" t="n"/>
      <c r="K86" s="34" t="n"/>
      <c r="L86" s="35" t="n"/>
      <c r="M86" s="29">
        <f>IF(A86="","",IF(OR(I86="",K86=""),"",IFERROR(I86*K86,"")))</f>
        <v/>
      </c>
      <c r="N86" s="29">
        <f>IF(M86="","",IFERROR(M86*IF(L86="",0,L86),""))</f>
        <v/>
      </c>
      <c r="O86" s="29">
        <f>IF(M86="","",IFERROR(M86+N86,""))</f>
        <v/>
      </c>
      <c r="P86" s="34" t="n"/>
      <c r="Q86" s="32" t="n"/>
      <c r="R86" s="29">
        <f>IF(O86="","",IFERROR(MAX(O86-IF(P86="",0,P86),0),""))</f>
        <v/>
      </c>
      <c r="S86" s="19" t="n"/>
      <c r="T86" s="14">
        <f>IF(A86="","",IF(OR(B86="",C86="",D86="",E86="",F86="",G86="",I86="",J86="",K86=""),"À compléter",IF(COUNTIF($A$4:$A$103,A86)&gt;1,"Doublon",IF(AND(O86&lt;&gt;"",P86&lt;&gt;"",P86&gt;O86),"Montant &gt; TTC",IF(AND(Q86&lt;&gt;"",Q86&lt;TODAY(),G86&lt;&gt;"Réalisé",G86&lt;&gt;"Annulé",R86&gt;0),"Échéance","OK")))))</f>
        <v/>
      </c>
    </row>
    <row r="87" ht="31" customHeight="1">
      <c r="A87" s="19" t="n"/>
      <c r="B87" s="19" t="n"/>
      <c r="C87" s="19" t="n"/>
      <c r="D87" s="19" t="n"/>
      <c r="E87" s="32" t="n"/>
      <c r="F87" s="19" t="n"/>
      <c r="G87" s="19" t="n"/>
      <c r="H87" s="19" t="n"/>
      <c r="I87" s="33" t="n"/>
      <c r="J87" s="19" t="n"/>
      <c r="K87" s="34" t="n"/>
      <c r="L87" s="35" t="n"/>
      <c r="M87" s="27">
        <f>IF(A87="","",IF(OR(I87="",K87=""),"",IFERROR(I87*K87,"")))</f>
        <v/>
      </c>
      <c r="N87" s="27">
        <f>IF(M87="","",IFERROR(M87*IF(L87="",0,L87),""))</f>
        <v/>
      </c>
      <c r="O87" s="27">
        <f>IF(M87="","",IFERROR(M87+N87,""))</f>
        <v/>
      </c>
      <c r="P87" s="34" t="n"/>
      <c r="Q87" s="32" t="n"/>
      <c r="R87" s="27">
        <f>IF(O87="","",IFERROR(MAX(O87-IF(P87="",0,P87),0),""))</f>
        <v/>
      </c>
      <c r="S87" s="19" t="n"/>
      <c r="T87" s="6">
        <f>IF(A87="","",IF(OR(B87="",C87="",D87="",E87="",F87="",G87="",I87="",J87="",K87=""),"À compléter",IF(COUNTIF($A$4:$A$103,A87)&gt;1,"Doublon",IF(AND(O87&lt;&gt;"",P87&lt;&gt;"",P87&gt;O87),"Montant &gt; TTC",IF(AND(Q87&lt;&gt;"",Q87&lt;TODAY(),G87&lt;&gt;"Réalisé",G87&lt;&gt;"Annulé",R87&gt;0),"Échéance","OK")))))</f>
        <v/>
      </c>
    </row>
    <row r="88" ht="31" customHeight="1">
      <c r="A88" s="19" t="n"/>
      <c r="B88" s="19" t="n"/>
      <c r="C88" s="19" t="n"/>
      <c r="D88" s="19" t="n"/>
      <c r="E88" s="32" t="n"/>
      <c r="F88" s="19" t="n"/>
      <c r="G88" s="19" t="n"/>
      <c r="H88" s="19" t="n"/>
      <c r="I88" s="33" t="n"/>
      <c r="J88" s="19" t="n"/>
      <c r="K88" s="34" t="n"/>
      <c r="L88" s="35" t="n"/>
      <c r="M88" s="29">
        <f>IF(A88="","",IF(OR(I88="",K88=""),"",IFERROR(I88*K88,"")))</f>
        <v/>
      </c>
      <c r="N88" s="29">
        <f>IF(M88="","",IFERROR(M88*IF(L88="",0,L88),""))</f>
        <v/>
      </c>
      <c r="O88" s="29">
        <f>IF(M88="","",IFERROR(M88+N88,""))</f>
        <v/>
      </c>
      <c r="P88" s="34" t="n"/>
      <c r="Q88" s="32" t="n"/>
      <c r="R88" s="29">
        <f>IF(O88="","",IFERROR(MAX(O88-IF(P88="",0,P88),0),""))</f>
        <v/>
      </c>
      <c r="S88" s="19" t="n"/>
      <c r="T88" s="14">
        <f>IF(A88="","",IF(OR(B88="",C88="",D88="",E88="",F88="",G88="",I88="",J88="",K88=""),"À compléter",IF(COUNTIF($A$4:$A$103,A88)&gt;1,"Doublon",IF(AND(O88&lt;&gt;"",P88&lt;&gt;"",P88&gt;O88),"Montant &gt; TTC",IF(AND(Q88&lt;&gt;"",Q88&lt;TODAY(),G88&lt;&gt;"Réalisé",G88&lt;&gt;"Annulé",R88&gt;0),"Échéance","OK")))))</f>
        <v/>
      </c>
    </row>
    <row r="89" ht="31" customHeight="1">
      <c r="A89" s="19" t="n"/>
      <c r="B89" s="19" t="n"/>
      <c r="C89" s="19" t="n"/>
      <c r="D89" s="19" t="n"/>
      <c r="E89" s="32" t="n"/>
      <c r="F89" s="19" t="n"/>
      <c r="G89" s="19" t="n"/>
      <c r="H89" s="19" t="n"/>
      <c r="I89" s="33" t="n"/>
      <c r="J89" s="19" t="n"/>
      <c r="K89" s="34" t="n"/>
      <c r="L89" s="35" t="n"/>
      <c r="M89" s="27">
        <f>IF(A89="","",IF(OR(I89="",K89=""),"",IFERROR(I89*K89,"")))</f>
        <v/>
      </c>
      <c r="N89" s="27">
        <f>IF(M89="","",IFERROR(M89*IF(L89="",0,L89),""))</f>
        <v/>
      </c>
      <c r="O89" s="27">
        <f>IF(M89="","",IFERROR(M89+N89,""))</f>
        <v/>
      </c>
      <c r="P89" s="34" t="n"/>
      <c r="Q89" s="32" t="n"/>
      <c r="R89" s="27">
        <f>IF(O89="","",IFERROR(MAX(O89-IF(P89="",0,P89),0),""))</f>
        <v/>
      </c>
      <c r="S89" s="19" t="n"/>
      <c r="T89" s="6">
        <f>IF(A89="","",IF(OR(B89="",C89="",D89="",E89="",F89="",G89="",I89="",J89="",K89=""),"À compléter",IF(COUNTIF($A$4:$A$103,A89)&gt;1,"Doublon",IF(AND(O89&lt;&gt;"",P89&lt;&gt;"",P89&gt;O89),"Montant &gt; TTC",IF(AND(Q89&lt;&gt;"",Q89&lt;TODAY(),G89&lt;&gt;"Réalisé",G89&lt;&gt;"Annulé",R89&gt;0),"Échéance","OK")))))</f>
        <v/>
      </c>
    </row>
    <row r="90" ht="31" customHeight="1">
      <c r="A90" s="19" t="n"/>
      <c r="B90" s="19" t="n"/>
      <c r="C90" s="19" t="n"/>
      <c r="D90" s="19" t="n"/>
      <c r="E90" s="32" t="n"/>
      <c r="F90" s="19" t="n"/>
      <c r="G90" s="19" t="n"/>
      <c r="H90" s="19" t="n"/>
      <c r="I90" s="33" t="n"/>
      <c r="J90" s="19" t="n"/>
      <c r="K90" s="34" t="n"/>
      <c r="L90" s="35" t="n"/>
      <c r="M90" s="29">
        <f>IF(A90="","",IF(OR(I90="",K90=""),"",IFERROR(I90*K90,"")))</f>
        <v/>
      </c>
      <c r="N90" s="29">
        <f>IF(M90="","",IFERROR(M90*IF(L90="",0,L90),""))</f>
        <v/>
      </c>
      <c r="O90" s="29">
        <f>IF(M90="","",IFERROR(M90+N90,""))</f>
        <v/>
      </c>
      <c r="P90" s="34" t="n"/>
      <c r="Q90" s="32" t="n"/>
      <c r="R90" s="29">
        <f>IF(O90="","",IFERROR(MAX(O90-IF(P90="",0,P90),0),""))</f>
        <v/>
      </c>
      <c r="S90" s="19" t="n"/>
      <c r="T90" s="14">
        <f>IF(A90="","",IF(OR(B90="",C90="",D90="",E90="",F90="",G90="",I90="",J90="",K90=""),"À compléter",IF(COUNTIF($A$4:$A$103,A90)&gt;1,"Doublon",IF(AND(O90&lt;&gt;"",P90&lt;&gt;"",P90&gt;O90),"Montant &gt; TTC",IF(AND(Q90&lt;&gt;"",Q90&lt;TODAY(),G90&lt;&gt;"Réalisé",G90&lt;&gt;"Annulé",R90&gt;0),"Échéance","OK")))))</f>
        <v/>
      </c>
    </row>
    <row r="91" ht="31" customHeight="1">
      <c r="A91" s="19" t="n"/>
      <c r="B91" s="19" t="n"/>
      <c r="C91" s="19" t="n"/>
      <c r="D91" s="19" t="n"/>
      <c r="E91" s="32" t="n"/>
      <c r="F91" s="19" t="n"/>
      <c r="G91" s="19" t="n"/>
      <c r="H91" s="19" t="n"/>
      <c r="I91" s="33" t="n"/>
      <c r="J91" s="19" t="n"/>
      <c r="K91" s="34" t="n"/>
      <c r="L91" s="35" t="n"/>
      <c r="M91" s="27">
        <f>IF(A91="","",IF(OR(I91="",K91=""),"",IFERROR(I91*K91,"")))</f>
        <v/>
      </c>
      <c r="N91" s="27">
        <f>IF(M91="","",IFERROR(M91*IF(L91="",0,L91),""))</f>
        <v/>
      </c>
      <c r="O91" s="27">
        <f>IF(M91="","",IFERROR(M91+N91,""))</f>
        <v/>
      </c>
      <c r="P91" s="34" t="n"/>
      <c r="Q91" s="32" t="n"/>
      <c r="R91" s="27">
        <f>IF(O91="","",IFERROR(MAX(O91-IF(P91="",0,P91),0),""))</f>
        <v/>
      </c>
      <c r="S91" s="19" t="n"/>
      <c r="T91" s="6">
        <f>IF(A91="","",IF(OR(B91="",C91="",D91="",E91="",F91="",G91="",I91="",J91="",K91=""),"À compléter",IF(COUNTIF($A$4:$A$103,A91)&gt;1,"Doublon",IF(AND(O91&lt;&gt;"",P91&lt;&gt;"",P91&gt;O91),"Montant &gt; TTC",IF(AND(Q91&lt;&gt;"",Q91&lt;TODAY(),G91&lt;&gt;"Réalisé",G91&lt;&gt;"Annulé",R91&gt;0),"Échéance","OK")))))</f>
        <v/>
      </c>
    </row>
    <row r="92" ht="31" customHeight="1">
      <c r="A92" s="19" t="n"/>
      <c r="B92" s="19" t="n"/>
      <c r="C92" s="19" t="n"/>
      <c r="D92" s="19" t="n"/>
      <c r="E92" s="32" t="n"/>
      <c r="F92" s="19" t="n"/>
      <c r="G92" s="19" t="n"/>
      <c r="H92" s="19" t="n"/>
      <c r="I92" s="33" t="n"/>
      <c r="J92" s="19" t="n"/>
      <c r="K92" s="34" t="n"/>
      <c r="L92" s="35" t="n"/>
      <c r="M92" s="29">
        <f>IF(A92="","",IF(OR(I92="",K92=""),"",IFERROR(I92*K92,"")))</f>
        <v/>
      </c>
      <c r="N92" s="29">
        <f>IF(M92="","",IFERROR(M92*IF(L92="",0,L92),""))</f>
        <v/>
      </c>
      <c r="O92" s="29">
        <f>IF(M92="","",IFERROR(M92+N92,""))</f>
        <v/>
      </c>
      <c r="P92" s="34" t="n"/>
      <c r="Q92" s="32" t="n"/>
      <c r="R92" s="29">
        <f>IF(O92="","",IFERROR(MAX(O92-IF(P92="",0,P92),0),""))</f>
        <v/>
      </c>
      <c r="S92" s="19" t="n"/>
      <c r="T92" s="14">
        <f>IF(A92="","",IF(OR(B92="",C92="",D92="",E92="",F92="",G92="",I92="",J92="",K92=""),"À compléter",IF(COUNTIF($A$4:$A$103,A92)&gt;1,"Doublon",IF(AND(O92&lt;&gt;"",P92&lt;&gt;"",P92&gt;O92),"Montant &gt; TTC",IF(AND(Q92&lt;&gt;"",Q92&lt;TODAY(),G92&lt;&gt;"Réalisé",G92&lt;&gt;"Annulé",R92&gt;0),"Échéance","OK")))))</f>
        <v/>
      </c>
    </row>
    <row r="93" ht="31" customHeight="1">
      <c r="A93" s="19" t="n"/>
      <c r="B93" s="19" t="n"/>
      <c r="C93" s="19" t="n"/>
      <c r="D93" s="19" t="n"/>
      <c r="E93" s="32" t="n"/>
      <c r="F93" s="19" t="n"/>
      <c r="G93" s="19" t="n"/>
      <c r="H93" s="19" t="n"/>
      <c r="I93" s="33" t="n"/>
      <c r="J93" s="19" t="n"/>
      <c r="K93" s="34" t="n"/>
      <c r="L93" s="35" t="n"/>
      <c r="M93" s="27">
        <f>IF(A93="","",IF(OR(I93="",K93=""),"",IFERROR(I93*K93,"")))</f>
        <v/>
      </c>
      <c r="N93" s="27">
        <f>IF(M93="","",IFERROR(M93*IF(L93="",0,L93),""))</f>
        <v/>
      </c>
      <c r="O93" s="27">
        <f>IF(M93="","",IFERROR(M93+N93,""))</f>
        <v/>
      </c>
      <c r="P93" s="34" t="n"/>
      <c r="Q93" s="32" t="n"/>
      <c r="R93" s="27">
        <f>IF(O93="","",IFERROR(MAX(O93-IF(P93="",0,P93),0),""))</f>
        <v/>
      </c>
      <c r="S93" s="19" t="n"/>
      <c r="T93" s="6">
        <f>IF(A93="","",IF(OR(B93="",C93="",D93="",E93="",F93="",G93="",I93="",J93="",K93=""),"À compléter",IF(COUNTIF($A$4:$A$103,A93)&gt;1,"Doublon",IF(AND(O93&lt;&gt;"",P93&lt;&gt;"",P93&gt;O93),"Montant &gt; TTC",IF(AND(Q93&lt;&gt;"",Q93&lt;TODAY(),G93&lt;&gt;"Réalisé",G93&lt;&gt;"Annulé",R93&gt;0),"Échéance","OK")))))</f>
        <v/>
      </c>
    </row>
    <row r="94" ht="31" customHeight="1">
      <c r="A94" s="19" t="n"/>
      <c r="B94" s="19" t="n"/>
      <c r="C94" s="19" t="n"/>
      <c r="D94" s="19" t="n"/>
      <c r="E94" s="32" t="n"/>
      <c r="F94" s="19" t="n"/>
      <c r="G94" s="19" t="n"/>
      <c r="H94" s="19" t="n"/>
      <c r="I94" s="33" t="n"/>
      <c r="J94" s="19" t="n"/>
      <c r="K94" s="34" t="n"/>
      <c r="L94" s="35" t="n"/>
      <c r="M94" s="29">
        <f>IF(A94="","",IF(OR(I94="",K94=""),"",IFERROR(I94*K94,"")))</f>
        <v/>
      </c>
      <c r="N94" s="29">
        <f>IF(M94="","",IFERROR(M94*IF(L94="",0,L94),""))</f>
        <v/>
      </c>
      <c r="O94" s="29">
        <f>IF(M94="","",IFERROR(M94+N94,""))</f>
        <v/>
      </c>
      <c r="P94" s="34" t="n"/>
      <c r="Q94" s="32" t="n"/>
      <c r="R94" s="29">
        <f>IF(O94="","",IFERROR(MAX(O94-IF(P94="",0,P94),0),""))</f>
        <v/>
      </c>
      <c r="S94" s="19" t="n"/>
      <c r="T94" s="14">
        <f>IF(A94="","",IF(OR(B94="",C94="",D94="",E94="",F94="",G94="",I94="",J94="",K94=""),"À compléter",IF(COUNTIF($A$4:$A$103,A94)&gt;1,"Doublon",IF(AND(O94&lt;&gt;"",P94&lt;&gt;"",P94&gt;O94),"Montant &gt; TTC",IF(AND(Q94&lt;&gt;"",Q94&lt;TODAY(),G94&lt;&gt;"Réalisé",G94&lt;&gt;"Annulé",R94&gt;0),"Échéance","OK")))))</f>
        <v/>
      </c>
    </row>
    <row r="95" ht="31" customHeight="1">
      <c r="A95" s="19" t="n"/>
      <c r="B95" s="19" t="n"/>
      <c r="C95" s="19" t="n"/>
      <c r="D95" s="19" t="n"/>
      <c r="E95" s="32" t="n"/>
      <c r="F95" s="19" t="n"/>
      <c r="G95" s="19" t="n"/>
      <c r="H95" s="19" t="n"/>
      <c r="I95" s="33" t="n"/>
      <c r="J95" s="19" t="n"/>
      <c r="K95" s="34" t="n"/>
      <c r="L95" s="35" t="n"/>
      <c r="M95" s="27">
        <f>IF(A95="","",IF(OR(I95="",K95=""),"",IFERROR(I95*K95,"")))</f>
        <v/>
      </c>
      <c r="N95" s="27">
        <f>IF(M95="","",IFERROR(M95*IF(L95="",0,L95),""))</f>
        <v/>
      </c>
      <c r="O95" s="27">
        <f>IF(M95="","",IFERROR(M95+N95,""))</f>
        <v/>
      </c>
      <c r="P95" s="34" t="n"/>
      <c r="Q95" s="32" t="n"/>
      <c r="R95" s="27">
        <f>IF(O95="","",IFERROR(MAX(O95-IF(P95="",0,P95),0),""))</f>
        <v/>
      </c>
      <c r="S95" s="19" t="n"/>
      <c r="T95" s="6">
        <f>IF(A95="","",IF(OR(B95="",C95="",D95="",E95="",F95="",G95="",I95="",J95="",K95=""),"À compléter",IF(COUNTIF($A$4:$A$103,A95)&gt;1,"Doublon",IF(AND(O95&lt;&gt;"",P95&lt;&gt;"",P95&gt;O95),"Montant &gt; TTC",IF(AND(Q95&lt;&gt;"",Q95&lt;TODAY(),G95&lt;&gt;"Réalisé",G95&lt;&gt;"Annulé",R95&gt;0),"Échéance","OK")))))</f>
        <v/>
      </c>
    </row>
    <row r="96" ht="31" customHeight="1">
      <c r="A96" s="19" t="n"/>
      <c r="B96" s="19" t="n"/>
      <c r="C96" s="19" t="n"/>
      <c r="D96" s="19" t="n"/>
      <c r="E96" s="32" t="n"/>
      <c r="F96" s="19" t="n"/>
      <c r="G96" s="19" t="n"/>
      <c r="H96" s="19" t="n"/>
      <c r="I96" s="33" t="n"/>
      <c r="J96" s="19" t="n"/>
      <c r="K96" s="34" t="n"/>
      <c r="L96" s="35" t="n"/>
      <c r="M96" s="29">
        <f>IF(A96="","",IF(OR(I96="",K96=""),"",IFERROR(I96*K96,"")))</f>
        <v/>
      </c>
      <c r="N96" s="29">
        <f>IF(M96="","",IFERROR(M96*IF(L96="",0,L96),""))</f>
        <v/>
      </c>
      <c r="O96" s="29">
        <f>IF(M96="","",IFERROR(M96+N96,""))</f>
        <v/>
      </c>
      <c r="P96" s="34" t="n"/>
      <c r="Q96" s="32" t="n"/>
      <c r="R96" s="29">
        <f>IF(O96="","",IFERROR(MAX(O96-IF(P96="",0,P96),0),""))</f>
        <v/>
      </c>
      <c r="S96" s="19" t="n"/>
      <c r="T96" s="14">
        <f>IF(A96="","",IF(OR(B96="",C96="",D96="",E96="",F96="",G96="",I96="",J96="",K96=""),"À compléter",IF(COUNTIF($A$4:$A$103,A96)&gt;1,"Doublon",IF(AND(O96&lt;&gt;"",P96&lt;&gt;"",P96&gt;O96),"Montant &gt; TTC",IF(AND(Q96&lt;&gt;"",Q96&lt;TODAY(),G96&lt;&gt;"Réalisé",G96&lt;&gt;"Annulé",R96&gt;0),"Échéance","OK")))))</f>
        <v/>
      </c>
    </row>
    <row r="97" ht="31" customHeight="1">
      <c r="A97" s="19" t="n"/>
      <c r="B97" s="19" t="n"/>
      <c r="C97" s="19" t="n"/>
      <c r="D97" s="19" t="n"/>
      <c r="E97" s="32" t="n"/>
      <c r="F97" s="19" t="n"/>
      <c r="G97" s="19" t="n"/>
      <c r="H97" s="19" t="n"/>
      <c r="I97" s="33" t="n"/>
      <c r="J97" s="19" t="n"/>
      <c r="K97" s="34" t="n"/>
      <c r="L97" s="35" t="n"/>
      <c r="M97" s="27">
        <f>IF(A97="","",IF(OR(I97="",K97=""),"",IFERROR(I97*K97,"")))</f>
        <v/>
      </c>
      <c r="N97" s="27">
        <f>IF(M97="","",IFERROR(M97*IF(L97="",0,L97),""))</f>
        <v/>
      </c>
      <c r="O97" s="27">
        <f>IF(M97="","",IFERROR(M97+N97,""))</f>
        <v/>
      </c>
      <c r="P97" s="34" t="n"/>
      <c r="Q97" s="32" t="n"/>
      <c r="R97" s="27">
        <f>IF(O97="","",IFERROR(MAX(O97-IF(P97="",0,P97),0),""))</f>
        <v/>
      </c>
      <c r="S97" s="19" t="n"/>
      <c r="T97" s="6">
        <f>IF(A97="","",IF(OR(B97="",C97="",D97="",E97="",F97="",G97="",I97="",J97="",K97=""),"À compléter",IF(COUNTIF($A$4:$A$103,A97)&gt;1,"Doublon",IF(AND(O97&lt;&gt;"",P97&lt;&gt;"",P97&gt;O97),"Montant &gt; TTC",IF(AND(Q97&lt;&gt;"",Q97&lt;TODAY(),G97&lt;&gt;"Réalisé",G97&lt;&gt;"Annulé",R97&gt;0),"Échéance","OK")))))</f>
        <v/>
      </c>
    </row>
    <row r="98" ht="31" customHeight="1">
      <c r="A98" s="19" t="n"/>
      <c r="B98" s="19" t="n"/>
      <c r="C98" s="19" t="n"/>
      <c r="D98" s="19" t="n"/>
      <c r="E98" s="32" t="n"/>
      <c r="F98" s="19" t="n"/>
      <c r="G98" s="19" t="n"/>
      <c r="H98" s="19" t="n"/>
      <c r="I98" s="33" t="n"/>
      <c r="J98" s="19" t="n"/>
      <c r="K98" s="34" t="n"/>
      <c r="L98" s="35" t="n"/>
      <c r="M98" s="29">
        <f>IF(A98="","",IF(OR(I98="",K98=""),"",IFERROR(I98*K98,"")))</f>
        <v/>
      </c>
      <c r="N98" s="29">
        <f>IF(M98="","",IFERROR(M98*IF(L98="",0,L98),""))</f>
        <v/>
      </c>
      <c r="O98" s="29">
        <f>IF(M98="","",IFERROR(M98+N98,""))</f>
        <v/>
      </c>
      <c r="P98" s="34" t="n"/>
      <c r="Q98" s="32" t="n"/>
      <c r="R98" s="29">
        <f>IF(O98="","",IFERROR(MAX(O98-IF(P98="",0,P98),0),""))</f>
        <v/>
      </c>
      <c r="S98" s="19" t="n"/>
      <c r="T98" s="14">
        <f>IF(A98="","",IF(OR(B98="",C98="",D98="",E98="",F98="",G98="",I98="",J98="",K98=""),"À compléter",IF(COUNTIF($A$4:$A$103,A98)&gt;1,"Doublon",IF(AND(O98&lt;&gt;"",P98&lt;&gt;"",P98&gt;O98),"Montant &gt; TTC",IF(AND(Q98&lt;&gt;"",Q98&lt;TODAY(),G98&lt;&gt;"Réalisé",G98&lt;&gt;"Annulé",R98&gt;0),"Échéance","OK")))))</f>
        <v/>
      </c>
    </row>
    <row r="99" ht="31" customHeight="1">
      <c r="A99" s="19" t="n"/>
      <c r="B99" s="19" t="n"/>
      <c r="C99" s="19" t="n"/>
      <c r="D99" s="19" t="n"/>
      <c r="E99" s="32" t="n"/>
      <c r="F99" s="19" t="n"/>
      <c r="G99" s="19" t="n"/>
      <c r="H99" s="19" t="n"/>
      <c r="I99" s="33" t="n"/>
      <c r="J99" s="19" t="n"/>
      <c r="K99" s="34" t="n"/>
      <c r="L99" s="35" t="n"/>
      <c r="M99" s="27">
        <f>IF(A99="","",IF(OR(I99="",K99=""),"",IFERROR(I99*K99,"")))</f>
        <v/>
      </c>
      <c r="N99" s="27">
        <f>IF(M99="","",IFERROR(M99*IF(L99="",0,L99),""))</f>
        <v/>
      </c>
      <c r="O99" s="27">
        <f>IF(M99="","",IFERROR(M99+N99,""))</f>
        <v/>
      </c>
      <c r="P99" s="34" t="n"/>
      <c r="Q99" s="32" t="n"/>
      <c r="R99" s="27">
        <f>IF(O99="","",IFERROR(MAX(O99-IF(P99="",0,P99),0),""))</f>
        <v/>
      </c>
      <c r="S99" s="19" t="n"/>
      <c r="T99" s="6">
        <f>IF(A99="","",IF(OR(B99="",C99="",D99="",E99="",F99="",G99="",I99="",J99="",K99=""),"À compléter",IF(COUNTIF($A$4:$A$103,A99)&gt;1,"Doublon",IF(AND(O99&lt;&gt;"",P99&lt;&gt;"",P99&gt;O99),"Montant &gt; TTC",IF(AND(Q99&lt;&gt;"",Q99&lt;TODAY(),G99&lt;&gt;"Réalisé",G99&lt;&gt;"Annulé",R99&gt;0),"Échéance","OK")))))</f>
        <v/>
      </c>
    </row>
    <row r="100" ht="31" customHeight="1">
      <c r="A100" s="19" t="n"/>
      <c r="B100" s="19" t="n"/>
      <c r="C100" s="19" t="n"/>
      <c r="D100" s="19" t="n"/>
      <c r="E100" s="32" t="n"/>
      <c r="F100" s="19" t="n"/>
      <c r="G100" s="19" t="n"/>
      <c r="H100" s="19" t="n"/>
      <c r="I100" s="33" t="n"/>
      <c r="J100" s="19" t="n"/>
      <c r="K100" s="34" t="n"/>
      <c r="L100" s="35" t="n"/>
      <c r="M100" s="29">
        <f>IF(A100="","",IF(OR(I100="",K100=""),"",IFERROR(I100*K100,"")))</f>
        <v/>
      </c>
      <c r="N100" s="29">
        <f>IF(M100="","",IFERROR(M100*IF(L100="",0,L100),""))</f>
        <v/>
      </c>
      <c r="O100" s="29">
        <f>IF(M100="","",IFERROR(M100+N100,""))</f>
        <v/>
      </c>
      <c r="P100" s="34" t="n"/>
      <c r="Q100" s="32" t="n"/>
      <c r="R100" s="29">
        <f>IF(O100="","",IFERROR(MAX(O100-IF(P100="",0,P100),0),""))</f>
        <v/>
      </c>
      <c r="S100" s="19" t="n"/>
      <c r="T100" s="14">
        <f>IF(A100="","",IF(OR(B100="",C100="",D100="",E100="",F100="",G100="",I100="",J100="",K100=""),"À compléter",IF(COUNTIF($A$4:$A$103,A100)&gt;1,"Doublon",IF(AND(O100&lt;&gt;"",P100&lt;&gt;"",P100&gt;O100),"Montant &gt; TTC",IF(AND(Q100&lt;&gt;"",Q100&lt;TODAY(),G100&lt;&gt;"Réalisé",G100&lt;&gt;"Annulé",R100&gt;0),"Échéance","OK")))))</f>
        <v/>
      </c>
    </row>
    <row r="101" ht="31" customHeight="1">
      <c r="A101" s="19" t="n"/>
      <c r="B101" s="19" t="n"/>
      <c r="C101" s="19" t="n"/>
      <c r="D101" s="19" t="n"/>
      <c r="E101" s="32" t="n"/>
      <c r="F101" s="19" t="n"/>
      <c r="G101" s="19" t="n"/>
      <c r="H101" s="19" t="n"/>
      <c r="I101" s="33" t="n"/>
      <c r="J101" s="19" t="n"/>
      <c r="K101" s="34" t="n"/>
      <c r="L101" s="35" t="n"/>
      <c r="M101" s="27">
        <f>IF(A101="","",IF(OR(I101="",K101=""),"",IFERROR(I101*K101,"")))</f>
        <v/>
      </c>
      <c r="N101" s="27">
        <f>IF(M101="","",IFERROR(M101*IF(L101="",0,L101),""))</f>
        <v/>
      </c>
      <c r="O101" s="27">
        <f>IF(M101="","",IFERROR(M101+N101,""))</f>
        <v/>
      </c>
      <c r="P101" s="34" t="n"/>
      <c r="Q101" s="32" t="n"/>
      <c r="R101" s="27">
        <f>IF(O101="","",IFERROR(MAX(O101-IF(P101="",0,P101),0),""))</f>
        <v/>
      </c>
      <c r="S101" s="19" t="n"/>
      <c r="T101" s="6">
        <f>IF(A101="","",IF(OR(B101="",C101="",D101="",E101="",F101="",G101="",I101="",J101="",K101=""),"À compléter",IF(COUNTIF($A$4:$A$103,A101)&gt;1,"Doublon",IF(AND(O101&lt;&gt;"",P101&lt;&gt;"",P101&gt;O101),"Montant &gt; TTC",IF(AND(Q101&lt;&gt;"",Q101&lt;TODAY(),G101&lt;&gt;"Réalisé",G101&lt;&gt;"Annulé",R101&gt;0),"Échéance","OK")))))</f>
        <v/>
      </c>
    </row>
    <row r="102" ht="31" customHeight="1">
      <c r="A102" s="19" t="n"/>
      <c r="B102" s="19" t="n"/>
      <c r="C102" s="19" t="n"/>
      <c r="D102" s="19" t="n"/>
      <c r="E102" s="32" t="n"/>
      <c r="F102" s="19" t="n"/>
      <c r="G102" s="19" t="n"/>
      <c r="H102" s="19" t="n"/>
      <c r="I102" s="33" t="n"/>
      <c r="J102" s="19" t="n"/>
      <c r="K102" s="34" t="n"/>
      <c r="L102" s="35" t="n"/>
      <c r="M102" s="29">
        <f>IF(A102="","",IF(OR(I102="",K102=""),"",IFERROR(I102*K102,"")))</f>
        <v/>
      </c>
      <c r="N102" s="29">
        <f>IF(M102="","",IFERROR(M102*IF(L102="",0,L102),""))</f>
        <v/>
      </c>
      <c r="O102" s="29">
        <f>IF(M102="","",IFERROR(M102+N102,""))</f>
        <v/>
      </c>
      <c r="P102" s="34" t="n"/>
      <c r="Q102" s="32" t="n"/>
      <c r="R102" s="29">
        <f>IF(O102="","",IFERROR(MAX(O102-IF(P102="",0,P102),0),""))</f>
        <v/>
      </c>
      <c r="S102" s="19" t="n"/>
      <c r="T102" s="14">
        <f>IF(A102="","",IF(OR(B102="",C102="",D102="",E102="",F102="",G102="",I102="",J102="",K102=""),"À compléter",IF(COUNTIF($A$4:$A$103,A102)&gt;1,"Doublon",IF(AND(O102&lt;&gt;"",P102&lt;&gt;"",P102&gt;O102),"Montant &gt; TTC",IF(AND(Q102&lt;&gt;"",Q102&lt;TODAY(),G102&lt;&gt;"Réalisé",G102&lt;&gt;"Annulé",R102&gt;0),"Échéance","OK")))))</f>
        <v/>
      </c>
    </row>
    <row r="103" ht="31" customHeight="1">
      <c r="A103" s="19" t="n"/>
      <c r="B103" s="19" t="n"/>
      <c r="C103" s="19" t="n"/>
      <c r="D103" s="19" t="n"/>
      <c r="E103" s="32" t="n"/>
      <c r="F103" s="19" t="n"/>
      <c r="G103" s="19" t="n"/>
      <c r="H103" s="19" t="n"/>
      <c r="I103" s="33" t="n"/>
      <c r="J103" s="19" t="n"/>
      <c r="K103" s="34" t="n"/>
      <c r="L103" s="35" t="n"/>
      <c r="M103" s="27">
        <f>IF(A103="","",IF(OR(I103="",K103=""),"",IFERROR(I103*K103,"")))</f>
        <v/>
      </c>
      <c r="N103" s="27">
        <f>IF(M103="","",IFERROR(M103*IF(L103="",0,L103),""))</f>
        <v/>
      </c>
      <c r="O103" s="27">
        <f>IF(M103="","",IFERROR(M103+N103,""))</f>
        <v/>
      </c>
      <c r="P103" s="34" t="n"/>
      <c r="Q103" s="32" t="n"/>
      <c r="R103" s="27">
        <f>IF(O103="","",IFERROR(MAX(O103-IF(P103="",0,P103),0),""))</f>
        <v/>
      </c>
      <c r="S103" s="19" t="n"/>
      <c r="T103" s="6">
        <f>IF(A103="","",IF(OR(B103="",C103="",D103="",E103="",F103="",G103="",I103="",J103="",K103=""),"À compléter",IF(COUNTIF($A$4:$A$103,A103)&gt;1,"Doublon",IF(AND(O103&lt;&gt;"",P103&lt;&gt;"",P103&gt;O103),"Montant &gt; TTC",IF(AND(Q103&lt;&gt;"",Q103&lt;TODAY(),G103&lt;&gt;"Réalisé",G103&lt;&gt;"Annulé",R103&gt;0),"Échéance","OK")))))</f>
        <v/>
      </c>
    </row>
  </sheetData>
  <mergeCells count="1">
    <mergeCell ref="A1:T1"/>
  </mergeCells>
  <conditionalFormatting sqref="A4:T103">
    <cfRule type="expression" priority="1" dxfId="1">
      <formula>AND($A4&lt;&gt;"",COUNTIF($A$4:$A$103,$A4)&gt;1)</formula>
    </cfRule>
  </conditionalFormatting>
  <conditionalFormatting sqref="T4:T103">
    <cfRule type="expression" priority="2" dxfId="1">
      <formula>AND($T4&lt;&gt;"",$T4&lt;&gt;"OK")</formula>
    </cfRule>
    <cfRule type="expression" priority="3" dxfId="0">
      <formula>$T4="OK"</formula>
    </cfRule>
  </conditionalFormatting>
  <dataValidations count="9">
    <dataValidation sqref="B4:B103" showDropDown="0" showInputMessage="1" showErrorMessage="1" allowBlank="0" errorTitle="Valeur inhabituelle" error="Choisir Dépense ou Recette. Une autre valeur peut être conservée après avertissement." promptTitle="Nature du flux" prompt="Choisir Dépense ou Recette. Une autre valeur peut être conservée après avertissement." type="list" errorStyle="warning">
      <formula1>"Dépense,Recette"</formula1>
    </dataValidation>
    <dataValidation sqref="C4:C103" showDropDown="0" showInputMessage="1" showErrorMessage="1" allowBlank="0" errorTitle="Valeur inhabituelle" error="Choisir une catégorie stable ou conserver une autre saisie après avertissement." promptTitle="Catégorie" prompt="Choisir une catégorie stable ou conserver une autre saisie après avertissement." type="list" errorStyle="warning">
      <formula1>"Location,Restauration,Technique,Accueil,Communication,Décoration,Assurance,Transport,Partenariat,Contribution interne,Autre"</formula1>
    </dataValidation>
    <dataValidation sqref="G4:G103" showDropDown="0" showInputMessage="1" showErrorMessage="1" allowBlank="0" errorTitle="Valeur inhabituelle" error="Choisir Prévu, Validé, Réalisé ou Annulé." promptTitle="Statut" prompt="Choisir Prévu, Validé, Réalisé ou Annulé." type="list" errorStyle="warning">
      <formula1>"Prévu,Validé,Réalisé,Annulé"</formula1>
    </dataValidation>
    <dataValidation sqref="J4:J103" showDropDown="0" showInputMessage="1" showErrorMessage="1" allowBlank="0" errorTitle="Valeur inhabituelle" error="Choisir l'unité la plus adaptée à la quantité." promptTitle="Unité" prompt="Choisir l'unité la plus adaptée à la quantité." type="list" errorStyle="warning">
      <formula1>"Forfait,Personne,Jour,Heure,Vacation,Trajet,Unité"</formula1>
    </dataValidation>
    <dataValidation sqref="I4:I103" showDropDown="0" showInputMessage="1" showErrorMessage="1" allowBlank="0" errorTitle="Valeur inhabituelle" error="Saisir une quantité comprise entre 0 et 100 000." promptTitle="Quantité" prompt="Saisir une quantité comprise entre 0 et 100 000." type="decimal" errorStyle="warning" operator="between">
      <formula1>0</formula1>
      <formula2>100000</formula2>
    </dataValidation>
    <dataValidation sqref="K4:K103" showDropDown="0" showInputMessage="1" showErrorMessage="1" allowBlank="0" errorTitle="Valeur inhabituelle" error="Saisir un montant HT compris entre 0 € et 10 000 000 €." promptTitle="Prix unitaire" prompt="Saisir un montant HT compris entre 0 € et 10 000 000 €." type="decimal" errorStyle="warning" operator="between">
      <formula1>0</formula1>
      <formula2>10000000</formula2>
    </dataValidation>
    <dataValidation sqref="L4:L103" showDropDown="0" showInputMessage="1" showErrorMessage="1" allowBlank="0" errorTitle="Valeur inhabituelle" error="Saisir un taux compris entre 0 % et 100 %. Une cellule vide est traitée comme 0 %." promptTitle="Taux de TVA" prompt="Saisir un taux compris entre 0 % et 100 %. Une cellule vide est traitée comme 0 %." type="decimal" errorStyle="warning" operator="between">
      <formula1>0</formula1>
      <formula2>1</formula2>
    </dataValidation>
    <dataValidation sqref="P4:P103" showDropDown="0" showInputMessage="1" showErrorMessage="1" allowBlank="0" errorTitle="Valeur inhabituelle" error="Saisir un montant réglé ou encaissé compris entre 0 € et 10 000 000 €." promptTitle="Montant traité" prompt="Saisir un montant réglé ou encaissé compris entre 0 € et 10 000 000 €." type="decimal" errorStyle="warning" operator="between">
      <formula1>0</formula1>
      <formula2>10000000</formula2>
    </dataValidation>
    <dataValidation sqref="E4:E103 Q4:Q103" showDropDown="0" showInputMessage="1" showErrorMessage="1" allowBlank="0" errorTitle="Valeur inhabituelle" error="Saisir une date comprise entre cinq ans avant aujourd'hui et dix ans après aujourd'hui." promptTitle="Date" prompt="Saisir une date comprise entre cinq ans avant aujourd'hui et dix ans après aujourd'hui." type="date" errorStyle="warning" operator="between">
      <formula1>TODAY()-1825</formula1>
      <formula2>TODAY()+3650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30" customWidth="1" min="2" max="2"/>
    <col width="17" customWidth="1" min="3" max="3"/>
    <col width="15" customWidth="1" min="4" max="4"/>
    <col width="31" customWidth="1" min="5" max="5"/>
    <col width="31" customWidth="1" min="6" max="6"/>
  </cols>
  <sheetData>
    <row r="1" ht="28" customHeight="1">
      <c r="A1" s="1" t="inlineStr">
        <is>
          <t>Paramètres modifiables du budget</t>
        </is>
      </c>
    </row>
    <row r="2" ht="34" customHeight="1">
      <c r="A2" s="2" t="inlineStr">
        <is>
          <t>Objectif : centraliser les hypothèses éditables utilisées par la synthèse. Sources : arbitrages internes fictifs. Résultat : repères de décision visibles dans Synthèse.</t>
        </is>
      </c>
    </row>
    <row r="3">
      <c r="A3" s="7" t="inlineStr">
        <is>
          <t>Paramètre</t>
        </is>
      </c>
      <c r="B3" s="7" t="inlineStr">
        <is>
          <t>Valeur modifiable</t>
        </is>
      </c>
      <c r="C3" s="7" t="inlineStr">
        <is>
          <t>Type / unité</t>
        </is>
      </c>
      <c r="D3" s="7" t="inlineStr">
        <is>
          <t>Caractère</t>
        </is>
      </c>
      <c r="E3" s="7" t="inlineStr">
        <is>
          <t>Traitement si absent</t>
        </is>
      </c>
      <c r="F3" s="7" t="inlineStr">
        <is>
          <t>Utilisation</t>
        </is>
      </c>
    </row>
    <row r="4" ht="34" customHeight="1">
      <c r="A4" s="14" t="inlineStr">
        <is>
          <t>Nom de l'événement</t>
        </is>
      </c>
      <c r="B4" s="19" t="inlineStr">
        <is>
          <t>Forum professionnel fictif Aurore 2026</t>
        </is>
      </c>
      <c r="C4" s="14" t="inlineStr">
        <is>
          <t>Texte</t>
        </is>
      </c>
      <c r="D4" s="14" t="inlineStr">
        <is>
          <t>Obligatoire</t>
        </is>
      </c>
      <c r="E4" s="14" t="inlineStr">
        <is>
          <t>Le contexte reste incomplet</t>
        </is>
      </c>
      <c r="F4" s="14" t="inlineStr">
        <is>
          <t>Identification du scénario</t>
        </is>
      </c>
    </row>
    <row r="5" ht="34" customHeight="1">
      <c r="A5" s="6" t="inlineStr">
        <is>
          <t>Date de l'événement</t>
        </is>
      </c>
      <c r="B5" s="32" t="n">
        <v>46363</v>
      </c>
      <c r="C5" s="6" t="inlineStr">
        <is>
          <t>Date</t>
        </is>
      </c>
      <c r="D5" s="6" t="inlineStr">
        <is>
          <t>Obligatoire</t>
        </is>
      </c>
      <c r="E5" s="6" t="inlineStr">
        <is>
          <t>À compléter manuellement</t>
        </is>
      </c>
      <c r="F5" s="6" t="inlineStr">
        <is>
          <t>Cohérence des échéances</t>
        </is>
      </c>
    </row>
    <row r="6" ht="34" customHeight="1">
      <c r="A6" s="14" t="inlineStr">
        <is>
          <t>Espace envisagé</t>
        </is>
      </c>
      <c r="B6" s="19" t="inlineStr">
        <is>
          <t>Espace fictif des Horizons Pourpres</t>
        </is>
      </c>
      <c r="C6" s="14" t="inlineStr">
        <is>
          <t>Texte</t>
        </is>
      </c>
      <c r="D6" s="14" t="inlineStr">
        <is>
          <t>Facultatif</t>
        </is>
      </c>
      <c r="E6" s="14" t="inlineStr">
        <is>
          <t>Sans effet sur les calculs</t>
        </is>
      </c>
      <c r="F6" s="14" t="inlineStr">
        <is>
          <t>Contexte d'organisation</t>
        </is>
      </c>
    </row>
    <row r="7" ht="34" customHeight="1">
      <c r="A7" s="6" t="inlineStr">
        <is>
          <t>Plafond de coût net TTC</t>
        </is>
      </c>
      <c r="B7" s="34" t="n">
        <v>15000</v>
      </c>
      <c r="C7" s="6" t="inlineStr">
        <is>
          <t>Euro TTC</t>
        </is>
      </c>
      <c r="D7" s="6" t="inlineStr">
        <is>
          <t>Obligatoire</t>
        </is>
      </c>
      <c r="E7" s="6" t="inlineStr">
        <is>
          <t>Décision indiquée « À renseigner »</t>
        </is>
      </c>
      <c r="F7" s="6" t="inlineStr">
        <is>
          <t>Comparaison avec le besoin net</t>
        </is>
      </c>
    </row>
    <row r="8" ht="34" customHeight="1">
      <c r="A8" s="14" t="inlineStr">
        <is>
          <t>Réserve de prudence</t>
        </is>
      </c>
      <c r="B8" s="35" t="n">
        <v>0.08</v>
      </c>
      <c r="C8" s="14" t="inlineStr">
        <is>
          <t>Pourcentage</t>
        </is>
      </c>
      <c r="D8" s="14" t="inlineStr">
        <is>
          <t>Facultatif</t>
        </is>
      </c>
      <c r="E8" s="14" t="inlineStr">
        <is>
          <t>Interprétée comme 0 %</t>
        </is>
      </c>
      <c r="F8" s="14" t="inlineStr">
        <is>
          <t>Majoration indicative des dépenses</t>
        </is>
      </c>
    </row>
    <row r="9" ht="34" customHeight="1">
      <c r="A9" s="6" t="inlineStr">
        <is>
          <t>Capacité de l'espace</t>
        </is>
      </c>
      <c r="B9" s="24" t="n">
        <v>180</v>
      </c>
      <c r="C9" s="6" t="inlineStr">
        <is>
          <t>Personnes</t>
        </is>
      </c>
      <c r="D9" s="6" t="inlineStr">
        <is>
          <t>Obligatoire</t>
        </is>
      </c>
      <c r="E9" s="6" t="inlineStr">
        <is>
          <t>Taux d'occupation indisponible</t>
        </is>
      </c>
      <c r="F9" s="6" t="inlineStr">
        <is>
          <t>Contrôle de capacité</t>
        </is>
      </c>
    </row>
    <row r="10" ht="34" customHeight="1">
      <c r="A10" s="14" t="inlineStr">
        <is>
          <t>Participants prévus</t>
        </is>
      </c>
      <c r="B10" s="24" t="n">
        <v>180</v>
      </c>
      <c r="C10" s="14" t="inlineStr">
        <is>
          <t>Personnes</t>
        </is>
      </c>
      <c r="D10" s="14" t="inlineStr">
        <is>
          <t>Obligatoire</t>
        </is>
      </c>
      <c r="E10" s="14" t="inlineStr">
        <is>
          <t>Taux d'occupation indisponible</t>
        </is>
      </c>
      <c r="F10" s="14" t="inlineStr">
        <is>
          <t>Dimensionnement du scénario</t>
        </is>
      </c>
    </row>
    <row r="11" ht="34" customHeight="1">
      <c r="A11" s="6" t="inlineStr">
        <is>
          <t>Seuil d'alerte d'occupation</t>
        </is>
      </c>
      <c r="B11" s="35" t="n">
        <v>0.9</v>
      </c>
      <c r="C11" s="6" t="inlineStr">
        <is>
          <t>Pourcentage</t>
        </is>
      </c>
      <c r="D11" s="6" t="inlineStr">
        <is>
          <t>Facultatif</t>
        </is>
      </c>
      <c r="E11" s="6" t="inlineStr">
        <is>
          <t>Interprété comme 100 %</t>
        </is>
      </c>
      <c r="F11" s="6" t="inlineStr">
        <is>
          <t>Alerte de la synthèse</t>
        </is>
      </c>
    </row>
  </sheetData>
  <mergeCells count="1">
    <mergeCell ref="A1:F1"/>
  </mergeCells>
  <conditionalFormatting sqref="B10">
    <cfRule type="expression" priority="1" dxfId="1">
      <formula>AND(ISNUMBER($B$10),ISNUMBER($B$9),$B$10&gt;$B$9)</formula>
    </cfRule>
  </conditionalFormatting>
  <dataValidations count="5">
    <dataValidation sqref="B5" showDropDown="0" showInputMessage="1" showErrorMessage="1" allowBlank="0" errorTitle="Valeur inhabituelle" error="Saisir une date comprise entre un an avant aujourd'hui et dix ans après aujourd'hui." promptTitle="Date de l'événement" prompt="Saisir une date comprise entre un an avant aujourd'hui et dix ans après aujourd'hui." type="date" errorStyle="warning" operator="between">
      <formula1>TODAY()-365</formula1>
      <formula2>TODAY()+3650</formula2>
    </dataValidation>
    <dataValidation sqref="B7" showDropDown="0" showInputMessage="1" showErrorMessage="1" allowBlank="0" errorTitle="Valeur inhabituelle" error="Saisir un montant compris entre 0 € et 10 000 000 €." promptTitle="Plafond budgétaire" prompt="Saisir un montant compris entre 0 € et 10 000 000 €." type="decimal" errorStyle="warning" operator="between">
      <formula1>0</formula1>
      <formula2>10000000</formula2>
    </dataValidation>
    <dataValidation sqref="B8" showDropDown="0" showInputMessage="1" showErrorMessage="1" allowBlank="0" errorTitle="Valeur inhabituelle" error="Saisir un taux compris entre 0 % et 100 %." promptTitle="Taux de réserve" prompt="Saisir un taux compris entre 0 % et 100 %." type="decimal" errorStyle="warning" operator="between">
      <formula1>0</formula1>
      <formula2>1</formula2>
    </dataValidation>
    <dataValidation sqref="B9:B10" showDropDown="0" showInputMessage="1" showErrorMessage="1" allowBlank="0" errorTitle="Valeur inhabituelle" error="Saisir un nombre entier compris entre 0 et 100 000." promptTitle="Nombre de personnes" prompt="Saisir un nombre entier compris entre 0 et 100 000." type="whole" errorStyle="warning" operator="between">
      <formula1>0</formula1>
      <formula2>100000</formula2>
    </dataValidation>
    <dataValidation sqref="B11" showDropDown="0" showInputMessage="1" showErrorMessage="1" allowBlank="0" errorTitle="Valeur inhabituelle" error="Saisir un taux compris entre 0 % et 100 %." promptTitle="Seuil d'occupation" prompt="Saisir un taux compris entre 0 % et 100 %." type="decimal" errorStyle="warning" operator="between">
      <formula1>0</formula1>
      <formula2>1</formula2>
    </dataValidation>
  </dataValidations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8" customWidth="1" min="1" max="1"/>
    <col width="49" customWidth="1" min="2" max="2"/>
    <col width="54" customWidth="1" min="3" max="3"/>
    <col width="31" customWidth="1" min="4" max="4"/>
    <col width="38" customWidth="1" min="5" max="5"/>
    <col width="17" customWidth="1" min="6" max="6"/>
  </cols>
  <sheetData>
    <row r="1" ht="28" customHeight="1">
      <c r="A1" s="1" t="inlineStr">
        <is>
          <t>Instructions et contrôles du classeur</t>
        </is>
      </c>
    </row>
    <row r="2" ht="35" customHeight="1">
      <c r="A2" s="2" t="inlineStr">
        <is>
          <t>Ce classeur décrit un scénario entièrement fictif. Il ne promet aucune conformité, synchronisation, billetterie, fonction CRM, certification ni portée contractuelle.</t>
        </is>
      </c>
    </row>
    <row r="3"/>
    <row r="4" ht="48" customHeight="1">
      <c r="A4" s="25" t="inlineStr">
        <is>
          <t>Profil et décision</t>
        </is>
      </c>
      <c r="B4" s="26" t="inlineStr">
        <is>
          <t>Le responsable événementiel utilise le fichier pendant le cadrage et avant les engagements. La synthèse indique s'il faut poursuivre, revoir le scénario ou compléter les données.</t>
        </is>
      </c>
    </row>
    <row r="5"/>
    <row r="6">
      <c r="A6" s="7" t="inlineStr">
        <is>
          <t>Feuille</t>
        </is>
      </c>
      <c r="B6" s="7" t="inlineStr">
        <is>
          <t>Objectif</t>
        </is>
      </c>
      <c r="C6" s="7" t="inlineStr">
        <is>
          <t>Données sources</t>
        </is>
      </c>
      <c r="D6" s="7" t="inlineStr">
        <is>
          <t>Résultat visible</t>
        </is>
      </c>
    </row>
    <row r="7" ht="45" customHeight="1">
      <c r="A7" s="6" t="inlineStr">
        <is>
          <t>Synthèse</t>
        </is>
      </c>
      <c r="B7" s="6" t="inlineStr">
        <is>
          <t>Faciliter l'arbitrage budgétaire.</t>
        </is>
      </c>
      <c r="C7" s="6" t="inlineStr">
        <is>
          <t>Formules issues de Budget et Paramètres.</t>
        </is>
      </c>
      <c r="D7" s="6" t="inlineStr">
        <is>
          <t>Décision indicative, indicateurs et graphique compact.</t>
        </is>
      </c>
    </row>
    <row r="8" ht="45" customHeight="1">
      <c r="A8" s="14" t="inlineStr">
        <is>
          <t>Budget</t>
        </is>
      </c>
      <c r="B8" s="14" t="inlineStr">
        <is>
          <t>Saisir les dépenses et recettes utiles.</t>
        </is>
      </c>
      <c r="C8" s="14" t="inlineStr">
        <is>
          <t>Estimations, devis et validations internes fictifs.</t>
        </is>
      </c>
      <c r="D8" s="14" t="inlineStr">
        <is>
          <t>HT, TVA, TTC, reste et contrôle par ligne.</t>
        </is>
      </c>
    </row>
    <row r="9" ht="45" customHeight="1">
      <c r="A9" s="6" t="inlineStr">
        <is>
          <t>Paramètres</t>
        </is>
      </c>
      <c r="B9" s="6" t="inlineStr">
        <is>
          <t>Centraliser les hypothèses modifiables.</t>
        </is>
      </c>
      <c r="C9" s="6" t="inlineStr">
        <is>
          <t>Date, plafond, réserve, capacité et fréquentation.</t>
        </is>
      </c>
      <c r="D9" s="6" t="inlineStr">
        <is>
          <t>Repères communs utilisés par la synthèse.</t>
        </is>
      </c>
    </row>
    <row r="10" ht="45" customHeight="1">
      <c r="A10" s="14" t="inlineStr">
        <is>
          <t>Instructions</t>
        </is>
      </c>
      <c r="B10" s="14" t="inlineStr">
        <is>
          <t>Expliquer les colonnes et les vérifications.</t>
        </is>
      </c>
      <c r="C10" s="14" t="inlineStr">
        <is>
          <t>Structure réelle du présent classeur.</t>
        </is>
      </c>
      <c r="D10" s="14" t="inlineStr">
        <is>
          <t>Dictionnaire, cas contrôlables et contrôles manuels.</t>
        </is>
      </c>
    </row>
    <row r="11"/>
    <row r="12"/>
    <row r="13">
      <c r="A13" s="25" t="inlineStr">
        <is>
          <t>Dictionnaire des colonnes de Budget</t>
        </is>
      </c>
    </row>
    <row r="14">
      <c r="A14" s="7" t="inlineStr">
        <is>
          <t>Colonne</t>
        </is>
      </c>
      <c r="B14" s="7" t="inlineStr">
        <is>
          <t>Type / unité</t>
        </is>
      </c>
      <c r="C14" s="7" t="inlineStr">
        <is>
          <t>Caractère</t>
        </is>
      </c>
      <c r="D14" s="7" t="inlineStr">
        <is>
          <t>Valeur absente</t>
        </is>
      </c>
      <c r="E14" s="7" t="inlineStr">
        <is>
          <t>Contrôle ou calcul</t>
        </is>
      </c>
      <c r="F14" s="7" t="inlineStr">
        <is>
          <t>Saisie</t>
        </is>
      </c>
    </row>
    <row r="15" ht="41" customHeight="1">
      <c r="A15" s="6" t="inlineStr">
        <is>
          <t>Réf. ligne</t>
        </is>
      </c>
      <c r="B15" s="6" t="inlineStr">
        <is>
          <t>Texte</t>
        </is>
      </c>
      <c r="C15" s="6" t="inlineStr">
        <is>
          <t>Obligatoire si ligne utilisée</t>
        </is>
      </c>
      <c r="D15" s="6" t="inlineStr">
        <is>
          <t>Ligne ignorée</t>
        </is>
      </c>
      <c r="E15" s="6" t="inlineStr">
        <is>
          <t>Doublons signalés</t>
        </is>
      </c>
      <c r="F15" s="6" t="inlineStr">
        <is>
          <t>Modifiable</t>
        </is>
      </c>
    </row>
    <row r="16" ht="41" customHeight="1">
      <c r="A16" s="14" t="inlineStr">
        <is>
          <t>Nature</t>
        </is>
      </c>
      <c r="B16" s="14" t="inlineStr">
        <is>
          <t>Liste</t>
        </is>
      </c>
      <c r="C16" s="14" t="inlineStr">
        <is>
          <t>Obligatoire</t>
        </is>
      </c>
      <c r="D16" s="14" t="inlineStr">
        <is>
          <t>À compléter</t>
        </is>
      </c>
      <c r="E16" s="14" t="inlineStr">
        <is>
          <t>Dépense ou Recette</t>
        </is>
      </c>
      <c r="F16" s="14" t="inlineStr">
        <is>
          <t>Modifiable</t>
        </is>
      </c>
    </row>
    <row r="17" ht="41" customHeight="1">
      <c r="A17" s="6" t="inlineStr">
        <is>
          <t>Catégorie</t>
        </is>
      </c>
      <c r="B17" s="6" t="inlineStr">
        <is>
          <t>Liste / texte</t>
        </is>
      </c>
      <c r="C17" s="6" t="inlineStr">
        <is>
          <t>Obligatoire</t>
        </is>
      </c>
      <c r="D17" s="6" t="inlineStr">
        <is>
          <t>À compléter</t>
        </is>
      </c>
      <c r="E17" s="6" t="inlineStr">
        <is>
          <t>Liste stable non bloquante</t>
        </is>
      </c>
      <c r="F17" s="6" t="inlineStr">
        <is>
          <t>Modifiable</t>
        </is>
      </c>
    </row>
    <row r="18" ht="41" customHeight="1">
      <c r="A18" s="14" t="inlineStr">
        <is>
          <t>Description</t>
        </is>
      </c>
      <c r="B18" s="14" t="inlineStr">
        <is>
          <t>Texte</t>
        </is>
      </c>
      <c r="C18" s="14" t="inlineStr">
        <is>
          <t>Obligatoire</t>
        </is>
      </c>
      <c r="D18" s="14" t="inlineStr">
        <is>
          <t>À compléter</t>
        </is>
      </c>
      <c r="E18" s="14" t="inlineStr">
        <is>
          <t>Objet de la ligne</t>
        </is>
      </c>
      <c r="F18" s="14" t="inlineStr">
        <is>
          <t>Modifiable</t>
        </is>
      </c>
    </row>
    <row r="19" ht="41" customHeight="1">
      <c r="A19" s="6" t="inlineStr">
        <is>
          <t>Date prévue</t>
        </is>
      </c>
      <c r="B19" s="6" t="inlineStr">
        <is>
          <t>Date jj/mm/aaaa</t>
        </is>
      </c>
      <c r="C19" s="6" t="inlineStr">
        <is>
          <t>Obligatoire</t>
        </is>
      </c>
      <c r="D19" s="6" t="inlineStr">
        <is>
          <t>À compléter</t>
        </is>
      </c>
      <c r="E19" s="6" t="inlineStr">
        <is>
          <t>Période plausible avertie</t>
        </is>
      </c>
      <c r="F19" s="6" t="inlineStr">
        <is>
          <t>Modifiable</t>
        </is>
      </c>
    </row>
    <row r="20" ht="41" customHeight="1">
      <c r="A20" s="14" t="inlineStr">
        <is>
          <t>Responsable</t>
        </is>
      </c>
      <c r="B20" s="14" t="inlineStr">
        <is>
          <t>Texte / rôle</t>
        </is>
      </c>
      <c r="C20" s="14" t="inlineStr">
        <is>
          <t>Obligatoire</t>
        </is>
      </c>
      <c r="D20" s="14" t="inlineStr">
        <is>
          <t>À compléter</t>
        </is>
      </c>
      <c r="E20" s="14" t="inlineStr">
        <is>
          <t>Utiliser un rôle fictif</t>
        </is>
      </c>
      <c r="F20" s="14" t="inlineStr">
        <is>
          <t>Modifiable</t>
        </is>
      </c>
    </row>
    <row r="21" ht="41" customHeight="1">
      <c r="A21" s="6" t="inlineStr">
        <is>
          <t>Statut</t>
        </is>
      </c>
      <c r="B21" s="6" t="inlineStr">
        <is>
          <t>Liste</t>
        </is>
      </c>
      <c r="C21" s="6" t="inlineStr">
        <is>
          <t>Obligatoire</t>
        </is>
      </c>
      <c r="D21" s="6" t="inlineStr">
        <is>
          <t>À compléter</t>
        </is>
      </c>
      <c r="E21" s="6" t="inlineStr">
        <is>
          <t>Prévu, Validé, Réalisé, Annulé</t>
        </is>
      </c>
      <c r="F21" s="6" t="inlineStr">
        <is>
          <t>Modifiable</t>
        </is>
      </c>
    </row>
    <row r="22" ht="41" customHeight="1">
      <c r="A22" s="14" t="inlineStr">
        <is>
          <t>Tiers fictif</t>
        </is>
      </c>
      <c r="B22" s="14" t="inlineStr">
        <is>
          <t>Texte</t>
        </is>
      </c>
      <c r="C22" s="14" t="inlineStr">
        <is>
          <t>Facultatif</t>
        </is>
      </c>
      <c r="D22" s="14" t="inlineStr">
        <is>
          <t>Sans effet</t>
        </is>
      </c>
      <c r="E22" s="14" t="inlineStr">
        <is>
          <t>Aucune donnée réelle</t>
        </is>
      </c>
      <c r="F22" s="14" t="inlineStr">
        <is>
          <t>Modifiable</t>
        </is>
      </c>
    </row>
    <row r="23" ht="41" customHeight="1">
      <c r="A23" s="6" t="inlineStr">
        <is>
          <t>Quantité</t>
        </is>
      </c>
      <c r="B23" s="6" t="inlineStr">
        <is>
          <t>Nombre</t>
        </is>
      </c>
      <c r="C23" s="6" t="inlineStr">
        <is>
          <t>Obligatoire</t>
        </is>
      </c>
      <c r="D23" s="6" t="inlineStr">
        <is>
          <t>Calcul vide</t>
        </is>
      </c>
      <c r="E23" s="6" t="inlineStr">
        <is>
          <t>De 0 à 100 000 avec avertissement</t>
        </is>
      </c>
      <c r="F23" s="6" t="inlineStr">
        <is>
          <t>Modifiable</t>
        </is>
      </c>
    </row>
    <row r="24" ht="41" customHeight="1">
      <c r="A24" s="14" t="inlineStr">
        <is>
          <t>Unité</t>
        </is>
      </c>
      <c r="B24" s="14" t="inlineStr">
        <is>
          <t>Liste</t>
        </is>
      </c>
      <c r="C24" s="14" t="inlineStr">
        <is>
          <t>Obligatoire</t>
        </is>
      </c>
      <c r="D24" s="14" t="inlineStr">
        <is>
          <t>À compléter</t>
        </is>
      </c>
      <c r="E24" s="14" t="inlineStr">
        <is>
          <t>Unité cohérente avec la quantité</t>
        </is>
      </c>
      <c r="F24" s="14" t="inlineStr">
        <is>
          <t>Modifiable</t>
        </is>
      </c>
    </row>
    <row r="25" ht="41" customHeight="1">
      <c r="A25" s="6" t="inlineStr">
        <is>
          <t>Prix unitaire HT</t>
        </is>
      </c>
      <c r="B25" s="6" t="inlineStr">
        <is>
          <t>Euro HT</t>
        </is>
      </c>
      <c r="C25" s="6" t="inlineStr">
        <is>
          <t>Obligatoire</t>
        </is>
      </c>
      <c r="D25" s="6" t="inlineStr">
        <is>
          <t>Calcul vide</t>
        </is>
      </c>
      <c r="E25" s="6" t="inlineStr">
        <is>
          <t>De 0 € à 10 000 000 €</t>
        </is>
      </c>
      <c r="F25" s="6" t="inlineStr">
        <is>
          <t>Modifiable</t>
        </is>
      </c>
    </row>
    <row r="26" ht="41" customHeight="1">
      <c r="A26" s="14" t="inlineStr">
        <is>
          <t>TVA</t>
        </is>
      </c>
      <c r="B26" s="14" t="inlineStr">
        <is>
          <t>Pourcentage</t>
        </is>
      </c>
      <c r="C26" s="14" t="inlineStr">
        <is>
          <t>Facultatif</t>
        </is>
      </c>
      <c r="D26" s="14" t="inlineStr">
        <is>
          <t>Interprétée comme 0 %</t>
        </is>
      </c>
      <c r="E26" s="14" t="inlineStr">
        <is>
          <t>De 0 % à 100 %</t>
        </is>
      </c>
      <c r="F26" s="14" t="inlineStr">
        <is>
          <t>Modifiable</t>
        </is>
      </c>
    </row>
    <row r="27" ht="41" customHeight="1">
      <c r="A27" s="6" t="inlineStr">
        <is>
          <t>Montant HT</t>
        </is>
      </c>
      <c r="B27" s="6" t="inlineStr">
        <is>
          <t>Euro HT</t>
        </is>
      </c>
      <c r="C27" s="6" t="inlineStr">
        <is>
          <t>Automatique</t>
        </is>
      </c>
      <c r="D27" s="6" t="inlineStr">
        <is>
          <t>Vide si référence ou base vide</t>
        </is>
      </c>
      <c r="E27" s="6" t="inlineStr">
        <is>
          <t>Quantité × prix unitaire</t>
        </is>
      </c>
      <c r="F27" s="6" t="inlineStr">
        <is>
          <t>Formule</t>
        </is>
      </c>
    </row>
    <row r="28" ht="41" customHeight="1">
      <c r="A28" s="14" t="inlineStr">
        <is>
          <t>TVA calculée</t>
        </is>
      </c>
      <c r="B28" s="14" t="inlineStr">
        <is>
          <t>Euro</t>
        </is>
      </c>
      <c r="C28" s="14" t="inlineStr">
        <is>
          <t>Automatique</t>
        </is>
      </c>
      <c r="D28" s="14" t="inlineStr">
        <is>
          <t>Vide si montant HT vide</t>
        </is>
      </c>
      <c r="E28" s="14" t="inlineStr">
        <is>
          <t>Montant HT × taux</t>
        </is>
      </c>
      <c r="F28" s="14" t="inlineStr">
        <is>
          <t>Formule</t>
        </is>
      </c>
    </row>
    <row r="29" ht="41" customHeight="1">
      <c r="A29" s="6" t="inlineStr">
        <is>
          <t>Montant TTC</t>
        </is>
      </c>
      <c r="B29" s="6" t="inlineStr">
        <is>
          <t>Euro TTC</t>
        </is>
      </c>
      <c r="C29" s="6" t="inlineStr">
        <is>
          <t>Automatique</t>
        </is>
      </c>
      <c r="D29" s="6" t="inlineStr">
        <is>
          <t>Vide si montant HT vide</t>
        </is>
      </c>
      <c r="E29" s="6" t="inlineStr">
        <is>
          <t>Montant HT + TVA</t>
        </is>
      </c>
      <c r="F29" s="6" t="inlineStr">
        <is>
          <t>Formule</t>
        </is>
      </c>
    </row>
    <row r="30" ht="41" customHeight="1">
      <c r="A30" s="14" t="inlineStr">
        <is>
          <t>Réglé / encaissé</t>
        </is>
      </c>
      <c r="B30" s="14" t="inlineStr">
        <is>
          <t>Euro</t>
        </is>
      </c>
      <c r="C30" s="14" t="inlineStr">
        <is>
          <t>Facultatif</t>
        </is>
      </c>
      <c r="D30" s="14" t="inlineStr">
        <is>
          <t>Interprété comme 0 €</t>
        </is>
      </c>
      <c r="E30" s="14" t="inlineStr">
        <is>
          <t>Dépassement du TTC signalé</t>
        </is>
      </c>
      <c r="F30" s="14" t="inlineStr">
        <is>
          <t>Modifiable</t>
        </is>
      </c>
    </row>
    <row r="31" ht="41" customHeight="1">
      <c r="A31" s="6" t="inlineStr">
        <is>
          <t>Échéance</t>
        </is>
      </c>
      <c r="B31" s="6" t="inlineStr">
        <is>
          <t>Date jj/mm/aaaa</t>
        </is>
      </c>
      <c r="C31" s="6" t="inlineStr">
        <is>
          <t>Facultatif</t>
        </is>
      </c>
      <c r="D31" s="6" t="inlineStr">
        <is>
          <t>Pas d'alerte d'échéance</t>
        </is>
      </c>
      <c r="E31" s="6" t="inlineStr">
        <is>
          <t>Retard signalé si reste positif</t>
        </is>
      </c>
      <c r="F31" s="6" t="inlineStr">
        <is>
          <t>Modifiable</t>
        </is>
      </c>
    </row>
    <row r="32" ht="41" customHeight="1">
      <c r="A32" s="14" t="inlineStr">
        <is>
          <t>Reste</t>
        </is>
      </c>
      <c r="B32" s="14" t="inlineStr">
        <is>
          <t>Euro</t>
        </is>
      </c>
      <c r="C32" s="14" t="inlineStr">
        <is>
          <t>Automatique</t>
        </is>
      </c>
      <c r="D32" s="14" t="inlineStr">
        <is>
          <t>Vide si TTC vide</t>
        </is>
      </c>
      <c r="E32" s="14" t="inlineStr">
        <is>
          <t>Maximum entre TTC moins traité et 0</t>
        </is>
      </c>
      <c r="F32" s="14" t="inlineStr">
        <is>
          <t>Formule</t>
        </is>
      </c>
    </row>
    <row r="33" ht="41" customHeight="1">
      <c r="A33" s="6" t="inlineStr">
        <is>
          <t>Commentaire</t>
        </is>
      </c>
      <c r="B33" s="6" t="inlineStr">
        <is>
          <t>Texte</t>
        </is>
      </c>
      <c r="C33" s="6" t="inlineStr">
        <is>
          <t>Facultatif</t>
        </is>
      </c>
      <c r="D33" s="6" t="inlineStr">
        <is>
          <t>Sans effet</t>
        </is>
      </c>
      <c r="E33" s="6" t="inlineStr">
        <is>
          <t>Justification libre</t>
        </is>
      </c>
      <c r="F33" s="6" t="inlineStr">
        <is>
          <t>Modifiable</t>
        </is>
      </c>
    </row>
    <row r="34" ht="41" customHeight="1">
      <c r="A34" s="14" t="inlineStr">
        <is>
          <t>Contrôle</t>
        </is>
      </c>
      <c r="B34" s="14" t="inlineStr">
        <is>
          <t>Texte</t>
        </is>
      </c>
      <c r="C34" s="14" t="inlineStr">
        <is>
          <t>Automatique</t>
        </is>
      </c>
      <c r="D34" s="14" t="inlineStr">
        <is>
          <t>Vide si référence vide</t>
        </is>
      </c>
      <c r="E34" s="14" t="inlineStr">
        <is>
          <t>Manquant, doublon, montant ou échéance</t>
        </is>
      </c>
      <c r="F34" s="14" t="inlineStr">
        <is>
          <t>Formule</t>
        </is>
      </c>
    </row>
    <row r="35"/>
    <row r="36"/>
    <row r="37">
      <c r="A37" s="25" t="inlineStr">
        <is>
          <t>Formules contrôlables et comportement des lignes</t>
        </is>
      </c>
    </row>
    <row r="38">
      <c r="A38" s="7" t="inlineStr">
        <is>
          <t>Référence</t>
        </is>
      </c>
      <c r="B38" s="7" t="inlineStr">
        <is>
          <t>Formule lisible</t>
        </is>
      </c>
      <c r="C38" s="7" t="inlineStr">
        <is>
          <t>Résultat ou comportement attendu</t>
        </is>
      </c>
    </row>
    <row r="39" ht="48" customHeight="1">
      <c r="A39" s="6" t="inlineStr">
        <is>
          <t>Budget!M4</t>
        </is>
      </c>
      <c r="B39" s="6" t="inlineStr">
        <is>
          <t>IF(A4="","",IF(OR(I4="",K4=""),"",IFERROR(I4*K4,"")))</t>
        </is>
      </c>
      <c r="C39" s="6" t="inlineStr">
        <is>
          <t>Avec 1 × 7 200,00 €, résultat attendu : 7 200,00 € HT.</t>
        </is>
      </c>
    </row>
    <row r="40" ht="48" customHeight="1">
      <c r="A40" s="14" t="inlineStr">
        <is>
          <t>Budget!N4</t>
        </is>
      </c>
      <c r="B40" s="14" t="inlineStr">
        <is>
          <t>IF(M4="","",IFERROR(M4*IF(L4="",0,L4),""))</t>
        </is>
      </c>
      <c r="C40" s="14" t="inlineStr">
        <is>
          <t>Avec 20 %, résultat attendu : 1 440,00 €.</t>
        </is>
      </c>
    </row>
    <row r="41" ht="48" customHeight="1">
      <c r="A41" s="6" t="inlineStr">
        <is>
          <t>Budget!O4</t>
        </is>
      </c>
      <c r="B41" s="6" t="inlineStr">
        <is>
          <t>IF(M4="","",IFERROR(M4+N4,""))</t>
        </is>
      </c>
      <c r="C41" s="6" t="inlineStr">
        <is>
          <t>Résultat attendu après recalcul : 8 640,00 € TTC.</t>
        </is>
      </c>
    </row>
    <row r="42" ht="48" customHeight="1">
      <c r="A42" s="14" t="inlineStr">
        <is>
          <t>Budget!R4</t>
        </is>
      </c>
      <c r="B42" s="14" t="inlineStr">
        <is>
          <t>IF(O4="","",IFERROR(MAX(O4-IF(P4="",0,P4),0),""))</t>
        </is>
      </c>
      <c r="C42" s="14" t="inlineStr">
        <is>
          <t>Avec 3 000,00 € réglés, résultat attendu : 5 640,00 €.</t>
        </is>
      </c>
    </row>
    <row r="43" ht="48" customHeight="1">
      <c r="A43" s="6" t="inlineStr">
        <is>
          <t>Budget!M53</t>
        </is>
      </c>
      <c r="B43" s="6" t="inlineStr">
        <is>
          <t>IF(A53="","",IF(OR(I53="",K53=""),"",IFERROR(I53*K53,"")))</t>
        </is>
      </c>
      <c r="C43" s="6" t="inlineStr">
        <is>
          <t>Ligne médiane préparée : résultat vide tant que A53 est vide.</t>
        </is>
      </c>
    </row>
    <row r="44" ht="48" customHeight="1">
      <c r="A44" s="14" t="inlineStr">
        <is>
          <t>Budget!M103</t>
        </is>
      </c>
      <c r="B44" s="14" t="inlineStr">
        <is>
          <t>IF(A103="","",IF(OR(I103="",K103=""),"",IFERROR(I103*K103,"")))</t>
        </is>
      </c>
      <c r="C44" s="14" t="inlineStr">
        <is>
          <t>Dernière ligne préparée : même comportement sûr face au vide.</t>
        </is>
      </c>
    </row>
    <row r="45" ht="48" customHeight="1">
      <c r="A45" s="6" t="inlineStr">
        <is>
          <t>Synthèse!B17</t>
        </is>
      </c>
      <c r="B45" s="6" t="inlineStr">
        <is>
          <t>IFERROR(Paramètres!B10/Paramètres!B9,0)</t>
        </is>
      </c>
      <c r="C45" s="6" t="inlineStr">
        <is>
          <t>Avec 180 participants pour 180 places, résultat attendu : 100,0 %.</t>
        </is>
      </c>
    </row>
    <row r="46" ht="48" customHeight="1">
      <c r="A46" s="14" t="inlineStr">
        <is>
          <t>Synthèse!B4</t>
        </is>
      </c>
      <c r="B46" s="14" t="inlineStr">
        <is>
          <t>Décision fondée sur plafond, alertes de lignes et occupation</t>
        </is>
      </c>
      <c r="C46" s="14" t="inlineStr">
        <is>
          <t>Avec les exemples fournis, résultat attendu après recalcul : À revoir.</t>
        </is>
      </c>
    </row>
    <row r="47"/>
    <row r="48"/>
    <row r="49">
      <c r="A49" s="25" t="inlineStr">
        <is>
          <t>Cas limites et contrôles manuels</t>
        </is>
      </c>
    </row>
    <row r="50">
      <c r="A50" s="7" t="inlineStr">
        <is>
          <t>Contrôle</t>
        </is>
      </c>
      <c r="B50" s="7" t="inlineStr">
        <is>
          <t>Plage</t>
        </is>
      </c>
      <c r="C50" s="7" t="inlineStr">
        <is>
          <t>Action manuelle</t>
        </is>
      </c>
    </row>
    <row r="51" ht="48" customHeight="1">
      <c r="A51" s="6" t="inlineStr">
        <is>
          <t>Cas normal</t>
        </is>
      </c>
      <c r="B51" s="6" t="inlineStr">
        <is>
          <t>Budget!A4:T4</t>
        </is>
      </c>
      <c r="C51" s="6" t="inlineStr">
        <is>
          <t>Vérifier 7 200,00 € HT, 1 440,00 € de TVA, 8 640,00 € TTC et 5 640,00 € de reste.</t>
        </is>
      </c>
    </row>
    <row r="52" ht="48" customHeight="1">
      <c r="A52" s="14" t="inlineStr">
        <is>
          <t>Cas vide</t>
        </is>
      </c>
      <c r="B52" s="14" t="inlineStr">
        <is>
          <t>Budget!A14:T14</t>
        </is>
      </c>
      <c r="C52" s="14" t="inlineStr">
        <is>
          <t>La référence vide laisse les montants et le contrôle vides ; aucune ligne fictive n'est comptée.</t>
        </is>
      </c>
    </row>
    <row r="53" ht="48" customHeight="1">
      <c r="A53" s="6" t="inlineStr">
        <is>
          <t>Cas limite</t>
        </is>
      </c>
      <c r="B53" s="6" t="inlineStr">
        <is>
          <t>Paramètres!B9:B10</t>
        </is>
      </c>
      <c r="C53" s="6" t="inlineStr">
        <is>
          <t>Capacité et participants valent 180 ; le taux atteint 100,0 % et déclenche une vigilance.</t>
        </is>
      </c>
    </row>
    <row r="54" ht="48" customHeight="1">
      <c r="A54" s="14" t="inlineStr">
        <is>
          <t>Contrôle des alertes</t>
        </is>
      </c>
      <c r="B54" s="14" t="inlineStr">
        <is>
          <t>Budget!T4:T103</t>
        </is>
      </c>
      <c r="C54" s="14" t="inlineStr">
        <is>
          <t>Recalculer le classeur puis filtrer toutes les valeurs différentes de OK et les cellules non vides.</t>
        </is>
      </c>
    </row>
    <row r="55" ht="48" customHeight="1">
      <c r="A55" s="6" t="inlineStr">
        <is>
          <t>Contrôle des totaux</t>
        </is>
      </c>
      <c r="B55" s="6" t="inlineStr">
        <is>
          <t>Synthèse!B11:B12</t>
        </is>
      </c>
      <c r="C55" s="6" t="inlineStr">
        <is>
          <t>Comparer les totaux aux lignes Budget filtrées par Nature, hors statut Annulé.</t>
        </is>
      </c>
    </row>
    <row r="56" ht="48" customHeight="1">
      <c r="A56" s="14" t="inlineStr">
        <is>
          <t>Contrôle des unités</t>
        </is>
      </c>
      <c r="B56" s="14" t="inlineStr">
        <is>
          <t>Budget!I4:K103</t>
        </is>
      </c>
      <c r="C56" s="14" t="inlineStr">
        <is>
          <t>Confirmer manuellement que chaque quantité, unité et prix unitaire décrivent le même périmètre.</t>
        </is>
      </c>
    </row>
    <row r="57" ht="48" customHeight="1">
      <c r="A57" s="6" t="inlineStr">
        <is>
          <t>Contrôle des périodes</t>
        </is>
      </c>
      <c r="B57" s="6" t="inlineStr">
        <is>
          <t>Budget!E4:E103 et Q4:Q103</t>
        </is>
      </c>
      <c r="C57" s="6" t="inlineStr">
        <is>
          <t>Comparer dates prévues, échéances et date de l'événement ; les avertissements restent non bloquants.</t>
        </is>
      </c>
    </row>
    <row r="58" ht="48" customHeight="1">
      <c r="A58" s="14" t="inlineStr">
        <is>
          <t>Contrôle du scénario</t>
        </is>
      </c>
      <c r="B58" s="14" t="inlineStr">
        <is>
          <t>Synthèse!B15:B20</t>
        </is>
      </c>
      <c r="C58" s="14" t="inlineStr">
        <is>
          <t>Comparer besoin net, plafond, occupation et alertes avant toute décision réelle.</t>
        </is>
      </c>
    </row>
  </sheetData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Organisation fictive Aurore</dc:creator>
  <dc:title xmlns:dc="http://purl.org/dc/elements/1.1/">Budget d'événement professionnel fictif</dc:title>
  <dc:subject xmlns:dc="http://purl.org/dc/elements/1.1/">Préparation et arbitrage d'un budget événementiel</dc:subject>
  <dcterms:created xmlns:dcterms="http://purl.org/dc/terms/" xmlns:xsi="http://www.w3.org/2001/XMLSchema-instance" xsi:type="dcterms:W3CDTF">2026-09-08T09:56:40Z</dcterms:created>
  <dcterms:modified xmlns:dcterms="http://purl.org/dc/terms/" xmlns:xsi="http://www.w3.org/2001/XMLSchema-instance" xsi:type="dcterms:W3CDTF">2026-09-08T09:56:41+00:00Z</dcterms:modified>
</cp:coreProperties>
</file>